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dine.gordon\Downloads\"/>
    </mc:Choice>
  </mc:AlternateContent>
  <xr:revisionPtr revIDLastSave="0" documentId="13_ncr:1_{6A1DC5AE-2C64-4DDB-8947-F131FFF768BC}" xr6:coauthVersionLast="47" xr6:coauthVersionMax="47" xr10:uidLastSave="{00000000-0000-0000-0000-000000000000}"/>
  <bookViews>
    <workbookView xWindow="-120" yWindow="-120" windowWidth="29040" windowHeight="15720" xr2:uid="{0B9911B8-BD31-4B58-B2C8-33BE07E9F8AD}"/>
  </bookViews>
  <sheets>
    <sheet name="2025 " sheetId="1" r:id="rId1"/>
  </sheets>
  <definedNames>
    <definedName name="_xlnm.Print_Area" localSheetId="0">'2025 '!$A$1:$J$78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2" i="1" l="1"/>
  <c r="E60" i="1"/>
  <c r="E59" i="1"/>
  <c r="E58" i="1"/>
  <c r="E57" i="1"/>
  <c r="E61" i="1" s="1"/>
  <c r="E43" i="1"/>
  <c r="I81" i="1"/>
  <c r="F78" i="1"/>
  <c r="E78" i="1"/>
  <c r="E70" i="1"/>
  <c r="E52" i="1"/>
  <c r="E39" i="1"/>
  <c r="E34" i="1"/>
  <c r="E29" i="1"/>
  <c r="E24" i="1"/>
  <c r="E19" i="1"/>
  <c r="E9" i="1"/>
  <c r="E14" i="1" l="1"/>
  <c r="E81" i="1" l="1"/>
  <c r="E83" i="1" s="1"/>
  <c r="E41" i="1"/>
  <c r="E45" i="1" s="1"/>
</calcChain>
</file>

<file path=xl/sharedStrings.xml><?xml version="1.0" encoding="utf-8"?>
<sst xmlns="http://schemas.openxmlformats.org/spreadsheetml/2006/main" count="212" uniqueCount="88">
  <si>
    <t>Property Tax (Fulton, Kootenai, Kane, Beaver)</t>
  </si>
  <si>
    <t>Parcel #</t>
  </si>
  <si>
    <t>Account #</t>
  </si>
  <si>
    <t>Property Address</t>
  </si>
  <si>
    <t>Tax Due</t>
  </si>
  <si>
    <t>Due Date</t>
  </si>
  <si>
    <t>Paid</t>
  </si>
  <si>
    <t>Fulton County - Georgia</t>
  </si>
  <si>
    <t>https://www.fultoncountytaxes.org/property-taxes/search-for-tax-bill.aspx</t>
  </si>
  <si>
    <t>14-0019-0010-162-6</t>
  </si>
  <si>
    <t>Property Tax</t>
  </si>
  <si>
    <t>659 Auburn Ave NE #152</t>
  </si>
  <si>
    <t>Solid Waste</t>
  </si>
  <si>
    <t>14-0019-0010-203-8</t>
  </si>
  <si>
    <t>659 Auburn Ave NE #235</t>
  </si>
  <si>
    <t>14-0019-0010-220-2</t>
  </si>
  <si>
    <t>659 Auburn Ave NE #252</t>
  </si>
  <si>
    <t>17-0002-0014-008-9</t>
  </si>
  <si>
    <t>1077 High Point Drive</t>
  </si>
  <si>
    <t>14-0019-0010-232-7</t>
  </si>
  <si>
    <t>659 Auburn Ave NE #264</t>
  </si>
  <si>
    <t>14F-0042-0001-010-3</t>
  </si>
  <si>
    <t>2535 County Line Rd SW</t>
  </si>
  <si>
    <t>14-0019-0010-198-0</t>
  </si>
  <si>
    <t>659 Auburn Ave NE #230</t>
  </si>
  <si>
    <t>Payments</t>
  </si>
  <si>
    <t>Balance Due</t>
  </si>
  <si>
    <t>Kootenai County - Idaho</t>
  </si>
  <si>
    <t>Pin #</t>
  </si>
  <si>
    <t>Alt. ID</t>
  </si>
  <si>
    <t>C1820007704A</t>
  </si>
  <si>
    <t xml:space="preserve">Property Tax </t>
  </si>
  <si>
    <t>301 N 1st Street #704</t>
  </si>
  <si>
    <t>Kane County - Utah</t>
  </si>
  <si>
    <t>0031727</t>
  </si>
  <si>
    <t>Z-2-5</t>
  </si>
  <si>
    <t>1475 West Cascade Dr</t>
  </si>
  <si>
    <t>0031826</t>
  </si>
  <si>
    <t>Z-2-6</t>
  </si>
  <si>
    <t>1480 West Cascade Dr</t>
  </si>
  <si>
    <t>0031834</t>
  </si>
  <si>
    <t>Z-2-7</t>
  </si>
  <si>
    <t>1470 West Cascade Dr</t>
  </si>
  <si>
    <t>0074610</t>
  </si>
  <si>
    <t>42-1</t>
  </si>
  <si>
    <t>2190 E Ridge View Rd</t>
  </si>
  <si>
    <t>Beaver County - Utah</t>
  </si>
  <si>
    <t>https://secureinstantpayments.com/sip/reports/account_selector.php?FromPopup=1&amp;Merchant=18160&amp;AddrReq=x&amp;Account=</t>
  </si>
  <si>
    <t>01-0253-0023</t>
  </si>
  <si>
    <t>Lot 23 Aspen Crest</t>
  </si>
  <si>
    <t>01-0253-0009</t>
  </si>
  <si>
    <t>Lot 9 Aspen Crest</t>
  </si>
  <si>
    <t>01-0253-0010</t>
  </si>
  <si>
    <t>Lot 10 Aspen Crest</t>
  </si>
  <si>
    <t xml:space="preserve">Sioux County - Iowa - Farm </t>
  </si>
  <si>
    <t>https://www.iowatreasurers.org/index.php?module=parceldetail&amp;idCounty=84</t>
  </si>
  <si>
    <t>2411326001 - 230</t>
  </si>
  <si>
    <t>11-94-43; NE SW</t>
  </si>
  <si>
    <t>2411376001 - 230</t>
  </si>
  <si>
    <t>11-94-43; SE SW</t>
  </si>
  <si>
    <t>2411301004 - 230</t>
  </si>
  <si>
    <t>11-94-43; NW SWEXC W26.5A</t>
  </si>
  <si>
    <t>2411351005 - 230</t>
  </si>
  <si>
    <t>11-94-43; SW SWEXC W26.5 A</t>
  </si>
  <si>
    <t>Total Tax Due</t>
  </si>
  <si>
    <t>Pmts Made/Scheduled</t>
  </si>
  <si>
    <t>https://id-kootenai.publicaccessnow.com/Assessor/PropertySearch.aspx</t>
  </si>
  <si>
    <t>2025 Bill not yet generated</t>
  </si>
  <si>
    <t>2024 Tax Bill - $4,454.68 ($2,227.34 pd 12/20/24 &amp; $2,227.34 on 05/27/25)</t>
  </si>
  <si>
    <t>https://eagleweb.kane.utah.gov/eaglesoftware/taxweb/search.jsp</t>
  </si>
  <si>
    <t>Notes/ Websites</t>
  </si>
  <si>
    <t>11.30.2025</t>
  </si>
  <si>
    <t>12.01.2025</t>
  </si>
  <si>
    <t>09.02.2025</t>
  </si>
  <si>
    <t>1st Installment Due 10.01.25</t>
  </si>
  <si>
    <t>2nd Installment Due 04.01.26</t>
  </si>
  <si>
    <t>08.15.2025</t>
  </si>
  <si>
    <t>2024 Tax Paid / 2025 Tax Due</t>
  </si>
  <si>
    <t>10.31.2025</t>
  </si>
  <si>
    <t>11.15.2025</t>
  </si>
  <si>
    <t>10.10.2025</t>
  </si>
  <si>
    <t>Plus CC processing fee</t>
  </si>
  <si>
    <t>10.23.2025</t>
  </si>
  <si>
    <t>10.24.2025</t>
  </si>
  <si>
    <t>2025 - $1,122.34 ; 2025 Assessments $655.00 - Pd Oct 24, 2025</t>
  </si>
  <si>
    <t>2025 Tax - $2,490.80 ; 2025 Assessments $655.00 - Pd Oct 24, 2025</t>
  </si>
  <si>
    <t>2025 Tax - $3,432.70 ; 2025 Assessments $655.00 - Pd Oct 24, 2025</t>
  </si>
  <si>
    <t>2025 Tax - $508.84 ; 2025 Assessments $915.00 - Pd Oct 24,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</si>
</sst>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51">
    <xf numFmtId="0" fontId="0" fillId="0" borderId="0" xfId="0"/>
    <xf numFmtId="43" fontId="0" fillId="0" borderId="0" xfId="1" applyFont="1"/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14" fontId="0" fillId="0" borderId="0" xfId="2" applyNumberFormat="1" applyFont="1" applyFill="1"/>
    <xf numFmtId="14" fontId="0" fillId="0" borderId="0" xfId="0" applyNumberFormat="1"/>
    <xf numFmtId="43" fontId="0" fillId="0" borderId="0" xfId="1" applyFont="1" applyFill="1" applyBorder="1"/>
    <xf numFmtId="44" fontId="0" fillId="0" borderId="0" xfId="2" applyFont="1" applyFill="1"/>
    <xf numFmtId="44" fontId="0" fillId="0" borderId="0" xfId="2" applyFont="1" applyFill="1" applyBorder="1"/>
    <xf numFmtId="44" fontId="0" fillId="0" borderId="2" xfId="2" applyFont="1" applyFill="1" applyBorder="1"/>
    <xf numFmtId="44" fontId="0" fillId="0" borderId="0" xfId="0" applyNumberFormat="1"/>
    <xf numFmtId="44" fontId="3" fillId="0" borderId="0" xfId="2" applyFont="1" applyFill="1"/>
    <xf numFmtId="43" fontId="3" fillId="0" borderId="0" xfId="1" applyFont="1" applyFill="1" applyBorder="1"/>
    <xf numFmtId="44" fontId="3" fillId="0" borderId="3" xfId="2" applyFont="1" applyFill="1" applyBorder="1"/>
    <xf numFmtId="44" fontId="3" fillId="0" borderId="2" xfId="2" applyFont="1" applyBorder="1"/>
    <xf numFmtId="43" fontId="0" fillId="3" borderId="1" xfId="1" applyFont="1" applyFill="1" applyBorder="1"/>
    <xf numFmtId="17" fontId="0" fillId="0" borderId="0" xfId="0" quotePrefix="1" applyNumberFormat="1" applyAlignment="1">
      <alignment horizontal="right"/>
    </xf>
    <xf numFmtId="43" fontId="0" fillId="3" borderId="0" xfId="1" applyFont="1" applyFill="1"/>
    <xf numFmtId="0" fontId="0" fillId="0" borderId="0" xfId="0" quotePrefix="1"/>
    <xf numFmtId="14" fontId="0" fillId="0" borderId="0" xfId="0" quotePrefix="1" applyNumberFormat="1" applyAlignment="1">
      <alignment horizontal="right"/>
    </xf>
    <xf numFmtId="0" fontId="3" fillId="2" borderId="0" xfId="0" applyFont="1" applyFill="1"/>
    <xf numFmtId="0" fontId="3" fillId="4" borderId="0" xfId="0" applyFont="1" applyFill="1" applyAlignment="1">
      <alignment horizontal="center" wrapText="1"/>
    </xf>
    <xf numFmtId="44" fontId="0" fillId="0" borderId="0" xfId="2" applyFont="1"/>
    <xf numFmtId="44" fontId="0" fillId="0" borderId="0" xfId="2" applyFont="1" applyAlignment="1">
      <alignment horizontal="center"/>
    </xf>
    <xf numFmtId="0" fontId="4" fillId="0" borderId="0" xfId="0" applyFont="1"/>
    <xf numFmtId="44" fontId="0" fillId="0" borderId="3" xfId="0" applyNumberFormat="1" applyBorder="1"/>
    <xf numFmtId="10" fontId="0" fillId="0" borderId="0" xfId="3" applyNumberFormat="1" applyFont="1"/>
    <xf numFmtId="43" fontId="5" fillId="0" borderId="0" xfId="1" applyFont="1"/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indent="2"/>
    </xf>
    <xf numFmtId="43" fontId="3" fillId="2" borderId="0" xfId="1" applyFont="1" applyFill="1" applyAlignment="1">
      <alignment horizontal="center"/>
    </xf>
    <xf numFmtId="43" fontId="3" fillId="0" borderId="0" xfId="1" applyFont="1" applyAlignment="1">
      <alignment horizontal="center"/>
    </xf>
    <xf numFmtId="43" fontId="3" fillId="0" borderId="0" xfId="1" applyFont="1" applyAlignment="1">
      <alignment horizontal="center" wrapText="1"/>
    </xf>
    <xf numFmtId="43" fontId="0" fillId="0" borderId="0" xfId="1" applyFont="1" applyAlignment="1">
      <alignment horizontal="center"/>
    </xf>
    <xf numFmtId="0" fontId="3" fillId="2" borderId="0" xfId="0" applyFont="1" applyFill="1" applyAlignment="1">
      <alignment horizontal="center" wrapText="1"/>
    </xf>
    <xf numFmtId="44" fontId="3" fillId="0" borderId="3" xfId="2" applyFont="1" applyBorder="1"/>
    <xf numFmtId="44" fontId="0" fillId="5" borderId="0" xfId="2" applyFont="1" applyFill="1"/>
    <xf numFmtId="44" fontId="0" fillId="5" borderId="2" xfId="0" applyNumberFormat="1" applyFill="1" applyBorder="1"/>
    <xf numFmtId="43" fontId="0" fillId="5" borderId="0" xfId="1" applyFont="1" applyFill="1" applyBorder="1"/>
    <xf numFmtId="43" fontId="0" fillId="5" borderId="1" xfId="1" applyFont="1" applyFill="1" applyBorder="1"/>
    <xf numFmtId="43" fontId="0" fillId="5" borderId="0" xfId="1" applyFont="1" applyFill="1"/>
    <xf numFmtId="44" fontId="0" fillId="5" borderId="0" xfId="0" applyNumberFormat="1" applyFill="1"/>
    <xf numFmtId="0" fontId="4" fillId="5" borderId="0" xfId="0" applyFont="1" applyFill="1"/>
    <xf numFmtId="44" fontId="0" fillId="5" borderId="0" xfId="2" applyFont="1" applyFill="1" applyBorder="1"/>
    <xf numFmtId="44" fontId="0" fillId="5" borderId="1" xfId="2" applyFont="1" applyFill="1" applyBorder="1"/>
    <xf numFmtId="44" fontId="0" fillId="5" borderId="2" xfId="2" applyFont="1" applyFill="1" applyBorder="1"/>
    <xf numFmtId="44" fontId="3" fillId="5" borderId="3" xfId="2" applyFont="1" applyFill="1" applyBorder="1"/>
    <xf numFmtId="43" fontId="3" fillId="5" borderId="2" xfId="1" applyFont="1" applyFill="1" applyBorder="1"/>
    <xf numFmtId="0" fontId="3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3" fontId="6" fillId="0" borderId="0" xfId="4" applyNumberFormat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d-kootenai.publicaccessnow.com/Assessor/PropertySearch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47410-E728-44FE-AB9A-605186DB8ED4}">
  <sheetPr>
    <pageSetUpPr fitToPage="1"/>
  </sheetPr>
  <dimension ref="A1:K88"/>
  <sheetViews>
    <sheetView tabSelected="1" zoomScale="90" zoomScaleNormal="90" workbookViewId="0">
      <selection activeCell="K48" sqref="K48"/>
    </sheetView>
  </sheetViews>
  <sheetFormatPr defaultRowHeight="15" x14ac:dyDescent="0.25"/>
  <cols>
    <col min="1" max="1" width="20.42578125" bestFit="1" customWidth="1"/>
    <col min="2" max="2" width="13" customWidth="1"/>
    <col min="3" max="3" width="12.7109375" customWidth="1"/>
    <col min="4" max="4" width="27.42578125" customWidth="1"/>
    <col min="5" max="5" width="18" customWidth="1"/>
    <col min="6" max="6" width="20.85546875" customWidth="1"/>
    <col min="7" max="7" width="12.140625" customWidth="1"/>
    <col min="8" max="8" width="25.28515625" customWidth="1"/>
    <col min="9" max="9" width="18" customWidth="1"/>
    <col min="10" max="10" width="7" customWidth="1"/>
    <col min="11" max="11" width="118.42578125" style="1" bestFit="1" customWidth="1"/>
    <col min="12" max="12" width="30.28515625" customWidth="1"/>
  </cols>
  <sheetData>
    <row r="1" spans="1:11" ht="21" x14ac:dyDescent="0.3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</row>
    <row r="3" spans="1:11" x14ac:dyDescent="0.25">
      <c r="A3" s="2" t="s">
        <v>1</v>
      </c>
      <c r="B3" s="2"/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K3" s="2" t="s">
        <v>70</v>
      </c>
    </row>
    <row r="5" spans="1:11" ht="30" x14ac:dyDescent="0.25">
      <c r="A5" s="48" t="s">
        <v>7</v>
      </c>
      <c r="B5" s="48"/>
      <c r="C5" s="48"/>
      <c r="D5" s="48"/>
      <c r="E5" s="48"/>
      <c r="F5" s="48"/>
      <c r="G5" s="48"/>
      <c r="H5" s="3"/>
      <c r="I5" s="34" t="s">
        <v>77</v>
      </c>
      <c r="K5" s="27" t="s">
        <v>8</v>
      </c>
    </row>
    <row r="6" spans="1:11" x14ac:dyDescent="0.25">
      <c r="A6" t="s">
        <v>9</v>
      </c>
      <c r="B6" t="s">
        <v>10</v>
      </c>
      <c r="C6" s="29">
        <v>7017698</v>
      </c>
      <c r="D6" t="s">
        <v>11</v>
      </c>
      <c r="E6" s="36">
        <v>8479.9699999999993</v>
      </c>
      <c r="F6" s="4" t="s">
        <v>78</v>
      </c>
      <c r="G6" s="5" t="s">
        <v>82</v>
      </c>
      <c r="H6" s="5"/>
      <c r="I6" s="1">
        <v>8487.9500000000007</v>
      </c>
      <c r="K6" s="6"/>
    </row>
    <row r="7" spans="1:11" x14ac:dyDescent="0.25">
      <c r="A7" t="s">
        <v>9</v>
      </c>
      <c r="B7" t="s">
        <v>10</v>
      </c>
      <c r="C7" s="29">
        <v>7017698</v>
      </c>
      <c r="D7" t="s">
        <v>11</v>
      </c>
      <c r="E7" s="43">
        <v>2405.1</v>
      </c>
      <c r="F7" s="4" t="s">
        <v>79</v>
      </c>
      <c r="G7" s="5" t="s">
        <v>82</v>
      </c>
      <c r="H7" s="5"/>
      <c r="I7" s="1">
        <v>2405.36</v>
      </c>
      <c r="K7" s="6"/>
    </row>
    <row r="8" spans="1:11" x14ac:dyDescent="0.25">
      <c r="A8" t="s">
        <v>9</v>
      </c>
      <c r="B8" t="s">
        <v>12</v>
      </c>
      <c r="C8" s="29">
        <v>7017698</v>
      </c>
      <c r="D8" t="s">
        <v>11</v>
      </c>
      <c r="E8" s="44">
        <v>34.89</v>
      </c>
      <c r="F8" s="4" t="s">
        <v>76</v>
      </c>
      <c r="G8" s="5" t="s">
        <v>82</v>
      </c>
      <c r="H8" s="5"/>
      <c r="I8" s="1">
        <v>34.299999999999997</v>
      </c>
      <c r="K8" s="6"/>
    </row>
    <row r="9" spans="1:11" x14ac:dyDescent="0.25">
      <c r="C9" s="29"/>
      <c r="E9" s="36">
        <f>SUM(E6:E8)</f>
        <v>10919.96</v>
      </c>
      <c r="I9" s="1"/>
      <c r="K9" s="6"/>
    </row>
    <row r="10" spans="1:11" x14ac:dyDescent="0.25">
      <c r="C10" s="29"/>
      <c r="E10" s="7"/>
      <c r="F10" s="7"/>
      <c r="I10" s="1"/>
      <c r="K10" s="6"/>
    </row>
    <row r="11" spans="1:11" x14ac:dyDescent="0.25">
      <c r="A11" t="s">
        <v>13</v>
      </c>
      <c r="B11" t="s">
        <v>10</v>
      </c>
      <c r="C11" s="29">
        <v>7017767</v>
      </c>
      <c r="D11" t="s">
        <v>14</v>
      </c>
      <c r="E11" s="36">
        <v>5582.35</v>
      </c>
      <c r="F11" s="4" t="s">
        <v>78</v>
      </c>
      <c r="G11" s="5" t="s">
        <v>82</v>
      </c>
      <c r="H11" s="5"/>
      <c r="I11" s="1">
        <v>5587.6</v>
      </c>
      <c r="K11" s="6"/>
    </row>
    <row r="12" spans="1:11" x14ac:dyDescent="0.25">
      <c r="A12" t="s">
        <v>13</v>
      </c>
      <c r="B12" t="s">
        <v>10</v>
      </c>
      <c r="C12" s="29">
        <v>7017767</v>
      </c>
      <c r="D12" t="s">
        <v>14</v>
      </c>
      <c r="E12" s="43">
        <v>1583.27</v>
      </c>
      <c r="F12" s="4" t="s">
        <v>79</v>
      </c>
      <c r="G12" s="5" t="s">
        <v>82</v>
      </c>
      <c r="H12" s="5"/>
      <c r="I12" s="1">
        <v>1583.45</v>
      </c>
      <c r="K12" s="6"/>
    </row>
    <row r="13" spans="1:11" x14ac:dyDescent="0.25">
      <c r="A13" t="s">
        <v>13</v>
      </c>
      <c r="B13" t="s">
        <v>12</v>
      </c>
      <c r="C13" s="29">
        <v>7017767</v>
      </c>
      <c r="D13" t="s">
        <v>14</v>
      </c>
      <c r="E13" s="44">
        <v>34.89</v>
      </c>
      <c r="F13" s="4" t="s">
        <v>76</v>
      </c>
      <c r="G13" s="5" t="s">
        <v>82</v>
      </c>
      <c r="H13" s="5"/>
      <c r="I13" s="1">
        <v>34.299999999999997</v>
      </c>
      <c r="K13" s="6"/>
    </row>
    <row r="14" spans="1:11" x14ac:dyDescent="0.25">
      <c r="C14" s="29"/>
      <c r="E14" s="36">
        <f>SUM(E11:E13)</f>
        <v>7200.5100000000011</v>
      </c>
      <c r="F14" s="7"/>
      <c r="I14" s="1"/>
      <c r="K14" s="6"/>
    </row>
    <row r="15" spans="1:11" x14ac:dyDescent="0.25">
      <c r="C15" s="29"/>
      <c r="E15" s="7"/>
      <c r="F15" s="7"/>
      <c r="I15" s="1"/>
      <c r="K15" s="6"/>
    </row>
    <row r="16" spans="1:11" x14ac:dyDescent="0.25">
      <c r="A16" t="s">
        <v>15</v>
      </c>
      <c r="B16" t="s">
        <v>10</v>
      </c>
      <c r="C16" s="29">
        <v>7017816</v>
      </c>
      <c r="D16" t="s">
        <v>16</v>
      </c>
      <c r="E16" s="36">
        <v>10183.1</v>
      </c>
      <c r="F16" s="4" t="s">
        <v>78</v>
      </c>
      <c r="G16" s="5" t="s">
        <v>82</v>
      </c>
      <c r="H16" s="5"/>
      <c r="I16" s="1">
        <v>10192.69</v>
      </c>
      <c r="K16" s="6"/>
    </row>
    <row r="17" spans="1:11" x14ac:dyDescent="0.25">
      <c r="A17" t="s">
        <v>15</v>
      </c>
      <c r="B17" t="s">
        <v>10</v>
      </c>
      <c r="C17" s="29">
        <v>7017816</v>
      </c>
      <c r="D17" t="s">
        <v>16</v>
      </c>
      <c r="E17" s="43">
        <v>2888.14</v>
      </c>
      <c r="F17" s="4" t="s">
        <v>79</v>
      </c>
      <c r="G17" s="5" t="s">
        <v>82</v>
      </c>
      <c r="H17" s="5"/>
      <c r="I17" s="1">
        <v>2888.46</v>
      </c>
      <c r="K17" s="6"/>
    </row>
    <row r="18" spans="1:11" x14ac:dyDescent="0.25">
      <c r="A18" t="s">
        <v>15</v>
      </c>
      <c r="B18" t="s">
        <v>12</v>
      </c>
      <c r="C18" s="29">
        <v>7017816</v>
      </c>
      <c r="D18" t="s">
        <v>16</v>
      </c>
      <c r="E18" s="44">
        <v>34.89</v>
      </c>
      <c r="F18" s="4" t="s">
        <v>76</v>
      </c>
      <c r="G18" s="5" t="s">
        <v>82</v>
      </c>
      <c r="H18" s="5"/>
      <c r="I18" s="1">
        <v>34.299999999999997</v>
      </c>
      <c r="K18" s="6"/>
    </row>
    <row r="19" spans="1:11" x14ac:dyDescent="0.25">
      <c r="C19" s="29"/>
      <c r="E19" s="36">
        <f>SUM(E16:E18)</f>
        <v>13106.13</v>
      </c>
      <c r="F19" s="7"/>
      <c r="I19" s="1"/>
      <c r="K19" s="6"/>
    </row>
    <row r="20" spans="1:11" x14ac:dyDescent="0.25">
      <c r="C20" s="29"/>
      <c r="E20" s="7"/>
      <c r="I20" s="1"/>
      <c r="K20" s="6"/>
    </row>
    <row r="21" spans="1:11" hidden="1" x14ac:dyDescent="0.25">
      <c r="A21" t="s">
        <v>17</v>
      </c>
      <c r="B21" t="s">
        <v>10</v>
      </c>
      <c r="C21" s="29">
        <v>2562188</v>
      </c>
      <c r="D21" t="s">
        <v>18</v>
      </c>
      <c r="E21" s="7"/>
      <c r="F21" s="5"/>
      <c r="G21" s="5"/>
      <c r="H21" s="5"/>
      <c r="I21" s="1"/>
      <c r="K21" s="6"/>
    </row>
    <row r="22" spans="1:11" hidden="1" x14ac:dyDescent="0.25">
      <c r="A22" t="s">
        <v>17</v>
      </c>
      <c r="B22" t="s">
        <v>10</v>
      </c>
      <c r="C22" s="29">
        <v>2562188</v>
      </c>
      <c r="D22" t="s">
        <v>18</v>
      </c>
      <c r="E22" s="8"/>
      <c r="F22" s="5"/>
      <c r="G22" s="5"/>
      <c r="H22" s="5"/>
      <c r="I22" s="1"/>
      <c r="K22" s="6"/>
    </row>
    <row r="23" spans="1:11" hidden="1" x14ac:dyDescent="0.25">
      <c r="A23" t="s">
        <v>17</v>
      </c>
      <c r="B23" t="s">
        <v>12</v>
      </c>
      <c r="C23" s="29">
        <v>2562188</v>
      </c>
      <c r="D23" t="s">
        <v>18</v>
      </c>
      <c r="E23" s="8"/>
      <c r="F23" s="5"/>
      <c r="G23" s="5"/>
      <c r="H23" s="5"/>
      <c r="I23" s="1"/>
      <c r="K23" s="6"/>
    </row>
    <row r="24" spans="1:11" hidden="1" x14ac:dyDescent="0.25">
      <c r="C24" s="29"/>
      <c r="E24" s="9">
        <f>SUM(E21:E23)</f>
        <v>0</v>
      </c>
      <c r="I24" s="1"/>
      <c r="K24" s="6"/>
    </row>
    <row r="25" spans="1:11" hidden="1" x14ac:dyDescent="0.25">
      <c r="C25" s="29"/>
      <c r="E25" s="7"/>
      <c r="I25" s="1"/>
      <c r="K25" s="6"/>
    </row>
    <row r="26" spans="1:11" x14ac:dyDescent="0.25">
      <c r="A26" t="s">
        <v>19</v>
      </c>
      <c r="B26" t="s">
        <v>10</v>
      </c>
      <c r="C26" s="29">
        <v>7017828</v>
      </c>
      <c r="D26" t="s">
        <v>20</v>
      </c>
      <c r="E26" s="36">
        <v>5930.37</v>
      </c>
      <c r="F26" s="4" t="s">
        <v>78</v>
      </c>
      <c r="G26" s="5" t="s">
        <v>82</v>
      </c>
      <c r="H26" s="5"/>
      <c r="I26" s="1">
        <v>5937.23</v>
      </c>
      <c r="K26" s="6"/>
    </row>
    <row r="27" spans="1:11" x14ac:dyDescent="0.25">
      <c r="A27" t="s">
        <v>19</v>
      </c>
      <c r="B27" t="s">
        <v>10</v>
      </c>
      <c r="C27" s="29">
        <v>7017828</v>
      </c>
      <c r="D27" t="s">
        <v>20</v>
      </c>
      <c r="E27" s="36">
        <v>1681.98</v>
      </c>
      <c r="F27" s="4" t="s">
        <v>79</v>
      </c>
      <c r="G27" s="5" t="s">
        <v>82</v>
      </c>
      <c r="H27" s="5"/>
      <c r="I27" s="1">
        <v>1682.52</v>
      </c>
      <c r="K27" s="6"/>
    </row>
    <row r="28" spans="1:11" x14ac:dyDescent="0.25">
      <c r="A28" t="s">
        <v>19</v>
      </c>
      <c r="B28" t="s">
        <v>12</v>
      </c>
      <c r="C28" s="29">
        <v>7017828</v>
      </c>
      <c r="D28" t="s">
        <v>20</v>
      </c>
      <c r="E28" s="36">
        <v>34.89</v>
      </c>
      <c r="F28" s="4" t="s">
        <v>76</v>
      </c>
      <c r="G28" s="5" t="s">
        <v>82</v>
      </c>
      <c r="H28" s="5"/>
      <c r="I28" s="1">
        <v>34.299999999999997</v>
      </c>
      <c r="K28" s="6"/>
    </row>
    <row r="29" spans="1:11" x14ac:dyDescent="0.25">
      <c r="C29" s="29"/>
      <c r="E29" s="45">
        <f>SUM(E26:E28)</f>
        <v>7647.2400000000007</v>
      </c>
      <c r="I29" s="1"/>
      <c r="K29" s="6"/>
    </row>
    <row r="30" spans="1:11" x14ac:dyDescent="0.25">
      <c r="C30" s="29"/>
      <c r="E30" s="7"/>
      <c r="I30" s="1"/>
      <c r="K30" s="6"/>
    </row>
    <row r="31" spans="1:11" x14ac:dyDescent="0.25">
      <c r="A31" t="s">
        <v>21</v>
      </c>
      <c r="B31" t="s">
        <v>10</v>
      </c>
      <c r="C31" s="29">
        <v>1698341</v>
      </c>
      <c r="D31" t="s">
        <v>22</v>
      </c>
      <c r="E31" s="36">
        <v>2144.2199999999998</v>
      </c>
      <c r="F31" s="4" t="s">
        <v>78</v>
      </c>
      <c r="G31" s="5" t="s">
        <v>82</v>
      </c>
      <c r="H31" s="5"/>
      <c r="I31" s="1">
        <v>2573.69</v>
      </c>
      <c r="K31" s="6"/>
    </row>
    <row r="32" spans="1:11" x14ac:dyDescent="0.25">
      <c r="A32" t="s">
        <v>21</v>
      </c>
      <c r="B32" t="s">
        <v>10</v>
      </c>
      <c r="C32" s="29">
        <v>1698341</v>
      </c>
      <c r="D32" t="s">
        <v>22</v>
      </c>
      <c r="E32" s="36">
        <v>608.14</v>
      </c>
      <c r="F32" s="4" t="s">
        <v>79</v>
      </c>
      <c r="G32" s="5" t="s">
        <v>82</v>
      </c>
      <c r="H32" s="5"/>
      <c r="I32" s="1">
        <v>729.35</v>
      </c>
      <c r="K32" s="6"/>
    </row>
    <row r="33" spans="1:11" x14ac:dyDescent="0.25">
      <c r="A33" t="s">
        <v>21</v>
      </c>
      <c r="B33" t="s">
        <v>12</v>
      </c>
      <c r="C33" s="29">
        <v>1698341</v>
      </c>
      <c r="D33" t="s">
        <v>22</v>
      </c>
      <c r="E33" s="36">
        <v>608.70000000000005</v>
      </c>
      <c r="F33" s="4" t="s">
        <v>76</v>
      </c>
      <c r="G33" s="5" t="s">
        <v>82</v>
      </c>
      <c r="H33" s="5"/>
      <c r="I33" s="1">
        <v>598.32000000000005</v>
      </c>
      <c r="K33" s="6"/>
    </row>
    <row r="34" spans="1:11" x14ac:dyDescent="0.25">
      <c r="C34" s="29"/>
      <c r="E34" s="45">
        <f>SUM(E31:E33)</f>
        <v>3361.0599999999995</v>
      </c>
      <c r="I34" s="1"/>
      <c r="K34" s="6"/>
    </row>
    <row r="35" spans="1:11" x14ac:dyDescent="0.25">
      <c r="C35" s="29"/>
      <c r="E35" s="8"/>
      <c r="I35" s="1"/>
      <c r="K35" s="6"/>
    </row>
    <row r="36" spans="1:11" x14ac:dyDescent="0.25">
      <c r="A36" t="s">
        <v>23</v>
      </c>
      <c r="B36" t="s">
        <v>10</v>
      </c>
      <c r="C36" s="29">
        <v>7017758</v>
      </c>
      <c r="D36" t="s">
        <v>24</v>
      </c>
      <c r="E36" s="36">
        <v>5582.35</v>
      </c>
      <c r="F36" s="4" t="s">
        <v>78</v>
      </c>
      <c r="G36" s="5" t="s">
        <v>82</v>
      </c>
      <c r="H36" s="5"/>
      <c r="I36" s="1">
        <v>5587.6</v>
      </c>
      <c r="K36" s="6"/>
    </row>
    <row r="37" spans="1:11" x14ac:dyDescent="0.25">
      <c r="A37" t="s">
        <v>23</v>
      </c>
      <c r="B37" t="s">
        <v>10</v>
      </c>
      <c r="C37" s="29">
        <v>7017758</v>
      </c>
      <c r="D37" t="s">
        <v>24</v>
      </c>
      <c r="E37" s="36">
        <v>1583.27</v>
      </c>
      <c r="F37" s="4" t="s">
        <v>79</v>
      </c>
      <c r="G37" s="5" t="s">
        <v>82</v>
      </c>
      <c r="H37" s="5"/>
      <c r="I37" s="1">
        <v>1583.45</v>
      </c>
      <c r="J37" s="10"/>
      <c r="K37" s="6"/>
    </row>
    <row r="38" spans="1:11" x14ac:dyDescent="0.25">
      <c r="A38" t="s">
        <v>23</v>
      </c>
      <c r="B38" t="s">
        <v>12</v>
      </c>
      <c r="C38" s="29">
        <v>7017758</v>
      </c>
      <c r="D38" t="s">
        <v>24</v>
      </c>
      <c r="E38" s="36">
        <v>34.89</v>
      </c>
      <c r="F38" s="4" t="s">
        <v>76</v>
      </c>
      <c r="G38" s="5" t="s">
        <v>82</v>
      </c>
      <c r="H38" s="5"/>
      <c r="I38" s="1">
        <v>34.299999999999997</v>
      </c>
      <c r="K38" s="6"/>
    </row>
    <row r="39" spans="1:11" x14ac:dyDescent="0.25">
      <c r="E39" s="45">
        <f>SUM(E36:E38)</f>
        <v>7200.5100000000011</v>
      </c>
      <c r="I39" s="1"/>
      <c r="K39" s="6"/>
    </row>
    <row r="40" spans="1:11" ht="6" customHeight="1" x14ac:dyDescent="0.25">
      <c r="E40" s="7"/>
      <c r="I40" s="1"/>
      <c r="K40" s="6"/>
    </row>
    <row r="41" spans="1:11" x14ac:dyDescent="0.25">
      <c r="E41" s="11">
        <f>E9+E14+E19+E24+E29+E34+E39</f>
        <v>49435.409999999996</v>
      </c>
      <c r="I41" s="1"/>
      <c r="K41" s="12"/>
    </row>
    <row r="42" spans="1:11" ht="4.9000000000000004" customHeight="1" x14ac:dyDescent="0.25">
      <c r="E42" s="11"/>
      <c r="I42" s="1"/>
      <c r="K42" s="12"/>
    </row>
    <row r="43" spans="1:11" x14ac:dyDescent="0.25">
      <c r="E43" s="46">
        <f>-(E9+E14+E19+E29+E34+E390+E39)</f>
        <v>-49435.409999999996</v>
      </c>
      <c r="F43" t="s">
        <v>25</v>
      </c>
      <c r="I43" s="1"/>
      <c r="K43" s="12"/>
    </row>
    <row r="44" spans="1:11" x14ac:dyDescent="0.25">
      <c r="I44" s="1"/>
      <c r="K44" s="12"/>
    </row>
    <row r="45" spans="1:11" x14ac:dyDescent="0.25">
      <c r="E45" s="13">
        <f>E41+E43</f>
        <v>0</v>
      </c>
      <c r="F45" t="s">
        <v>26</v>
      </c>
      <c r="I45" s="1"/>
      <c r="K45" s="12"/>
    </row>
    <row r="46" spans="1:11" x14ac:dyDescent="0.25">
      <c r="E46" s="14"/>
      <c r="I46" s="1"/>
      <c r="K46" s="6"/>
    </row>
    <row r="47" spans="1:11" x14ac:dyDescent="0.25">
      <c r="I47" s="1"/>
    </row>
    <row r="48" spans="1:11" x14ac:dyDescent="0.25">
      <c r="A48" s="48" t="s">
        <v>27</v>
      </c>
      <c r="B48" s="48"/>
      <c r="C48" s="48"/>
      <c r="D48" s="48"/>
      <c r="E48" s="48"/>
      <c r="F48" s="48"/>
      <c r="G48" s="48"/>
      <c r="H48" s="3"/>
      <c r="I48" s="30"/>
      <c r="K48" s="50" t="s">
        <v>66</v>
      </c>
    </row>
    <row r="49" spans="1:11" x14ac:dyDescent="0.25">
      <c r="A49" s="2" t="s">
        <v>28</v>
      </c>
      <c r="B49" s="2"/>
      <c r="C49" s="2" t="s">
        <v>29</v>
      </c>
      <c r="D49" s="2" t="s">
        <v>3</v>
      </c>
      <c r="E49" s="2" t="s">
        <v>4</v>
      </c>
      <c r="F49" s="2" t="s">
        <v>5</v>
      </c>
      <c r="G49" s="2" t="s">
        <v>6</v>
      </c>
      <c r="H49" s="2"/>
      <c r="I49" s="31"/>
    </row>
    <row r="50" spans="1:11" x14ac:dyDescent="0.25">
      <c r="I50" s="1"/>
    </row>
    <row r="51" spans="1:11" x14ac:dyDescent="0.25">
      <c r="A51" t="s">
        <v>30</v>
      </c>
      <c r="B51" t="s">
        <v>31</v>
      </c>
      <c r="C51">
        <v>156016</v>
      </c>
      <c r="D51" t="s">
        <v>32</v>
      </c>
      <c r="E51" s="15">
        <v>4433.0200000000004</v>
      </c>
      <c r="F51" s="16"/>
      <c r="G51" s="5"/>
      <c r="H51" s="5" t="s">
        <v>67</v>
      </c>
      <c r="I51" s="1">
        <v>4454.68</v>
      </c>
      <c r="K51" s="1" t="s">
        <v>68</v>
      </c>
    </row>
    <row r="52" spans="1:11" x14ac:dyDescent="0.25">
      <c r="E52" s="17">
        <f>SUM(E51:E51)</f>
        <v>4433.0200000000004</v>
      </c>
      <c r="I52" s="1"/>
    </row>
    <row r="53" spans="1:11" x14ac:dyDescent="0.25">
      <c r="I53" s="1"/>
    </row>
    <row r="54" spans="1:11" x14ac:dyDescent="0.25">
      <c r="A54" s="48" t="s">
        <v>33</v>
      </c>
      <c r="B54" s="48"/>
      <c r="C54" s="48"/>
      <c r="D54" s="48"/>
      <c r="E54" s="48"/>
      <c r="F54" s="48"/>
      <c r="G54" s="48"/>
      <c r="H54" s="3"/>
      <c r="I54" s="30"/>
      <c r="K54" s="27" t="s">
        <v>69</v>
      </c>
    </row>
    <row r="55" spans="1:11" x14ac:dyDescent="0.25">
      <c r="A55" s="2" t="s">
        <v>2</v>
      </c>
      <c r="B55" s="2"/>
      <c r="C55" s="2" t="s">
        <v>1</v>
      </c>
      <c r="D55" s="2" t="s">
        <v>3</v>
      </c>
      <c r="E55" s="2" t="s">
        <v>4</v>
      </c>
      <c r="F55" s="2" t="s">
        <v>5</v>
      </c>
      <c r="G55" s="2" t="s">
        <v>6</v>
      </c>
      <c r="H55" s="2"/>
      <c r="I55" s="31"/>
    </row>
    <row r="56" spans="1:11" x14ac:dyDescent="0.25">
      <c r="A56" s="2"/>
      <c r="B56" s="2"/>
      <c r="C56" s="2"/>
      <c r="D56" s="2"/>
      <c r="E56" s="2"/>
      <c r="F56" s="2"/>
      <c r="G56" s="2"/>
      <c r="H56" s="2"/>
      <c r="I56" s="31"/>
    </row>
    <row r="57" spans="1:11" x14ac:dyDescent="0.25">
      <c r="A57" s="18" t="s">
        <v>34</v>
      </c>
      <c r="B57" t="s">
        <v>31</v>
      </c>
      <c r="C57" t="s">
        <v>35</v>
      </c>
      <c r="D57" t="s">
        <v>36</v>
      </c>
      <c r="E57" s="40">
        <f>1122.34+500+155</f>
        <v>1777.34</v>
      </c>
      <c r="F57" s="19" t="s">
        <v>71</v>
      </c>
      <c r="G57" s="5" t="s">
        <v>83</v>
      </c>
      <c r="H57" s="5"/>
      <c r="I57" s="1">
        <v>1628.95</v>
      </c>
      <c r="K57" s="1" t="s">
        <v>84</v>
      </c>
    </row>
    <row r="58" spans="1:11" x14ac:dyDescent="0.25">
      <c r="A58" s="18" t="s">
        <v>37</v>
      </c>
      <c r="B58" t="s">
        <v>31</v>
      </c>
      <c r="C58" t="s">
        <v>38</v>
      </c>
      <c r="D58" t="s">
        <v>39</v>
      </c>
      <c r="E58" s="40">
        <f>2490.8+500+155</f>
        <v>3145.8</v>
      </c>
      <c r="F58" s="19" t="s">
        <v>71</v>
      </c>
      <c r="G58" s="5" t="s">
        <v>83</v>
      </c>
      <c r="H58" s="5"/>
      <c r="I58" s="1">
        <v>3001.85</v>
      </c>
      <c r="K58" s="1" t="s">
        <v>85</v>
      </c>
    </row>
    <row r="59" spans="1:11" x14ac:dyDescent="0.25">
      <c r="A59" s="18" t="s">
        <v>40</v>
      </c>
      <c r="B59" t="s">
        <v>31</v>
      </c>
      <c r="C59" t="s">
        <v>41</v>
      </c>
      <c r="D59" t="s">
        <v>42</v>
      </c>
      <c r="E59" s="38">
        <f>3432.7+500+155</f>
        <v>4087.7</v>
      </c>
      <c r="F59" s="19" t="s">
        <v>71</v>
      </c>
      <c r="G59" s="5" t="s">
        <v>83</v>
      </c>
      <c r="H59" s="5"/>
      <c r="I59" s="1">
        <v>2076.2399999999998</v>
      </c>
      <c r="K59" s="1" t="s">
        <v>86</v>
      </c>
    </row>
    <row r="60" spans="1:11" x14ac:dyDescent="0.25">
      <c r="A60" s="18" t="s">
        <v>43</v>
      </c>
      <c r="B60" t="s">
        <v>31</v>
      </c>
      <c r="C60" t="s">
        <v>44</v>
      </c>
      <c r="D60" t="s">
        <v>45</v>
      </c>
      <c r="E60" s="38">
        <f>265+508.84+125+500+25</f>
        <v>1423.84</v>
      </c>
      <c r="F60" s="19" t="s">
        <v>71</v>
      </c>
      <c r="G60" s="5" t="s">
        <v>83</v>
      </c>
      <c r="H60" s="5"/>
      <c r="I60" s="1">
        <v>1242.8</v>
      </c>
      <c r="K60" s="1" t="s">
        <v>87</v>
      </c>
    </row>
    <row r="61" spans="1:11" x14ac:dyDescent="0.25">
      <c r="E61" s="47">
        <f>SUM(E57:E60)</f>
        <v>10434.68</v>
      </c>
      <c r="I61" s="1"/>
    </row>
    <row r="62" spans="1:11" x14ac:dyDescent="0.25">
      <c r="I62" s="1"/>
    </row>
    <row r="63" spans="1:11" x14ac:dyDescent="0.25">
      <c r="I63" s="1"/>
    </row>
    <row r="64" spans="1:11" x14ac:dyDescent="0.25">
      <c r="A64" s="48" t="s">
        <v>46</v>
      </c>
      <c r="B64" s="48"/>
      <c r="C64" s="48"/>
      <c r="D64" s="48"/>
      <c r="E64" s="48"/>
      <c r="F64" s="48"/>
      <c r="G64" s="48"/>
      <c r="H64" s="3"/>
      <c r="I64" s="30"/>
      <c r="K64" s="27" t="s">
        <v>47</v>
      </c>
    </row>
    <row r="65" spans="1:11" x14ac:dyDescent="0.25">
      <c r="A65" s="2" t="s">
        <v>1</v>
      </c>
      <c r="B65" s="2"/>
      <c r="C65" s="2"/>
      <c r="D65" s="2" t="s">
        <v>3</v>
      </c>
      <c r="E65" s="2" t="s">
        <v>4</v>
      </c>
      <c r="F65" s="2" t="s">
        <v>5</v>
      </c>
      <c r="G65" s="2" t="s">
        <v>6</v>
      </c>
      <c r="H65" s="2"/>
      <c r="I65" s="31"/>
    </row>
    <row r="66" spans="1:11" x14ac:dyDescent="0.25">
      <c r="I66" s="1"/>
    </row>
    <row r="67" spans="1:11" x14ac:dyDescent="0.25">
      <c r="A67" t="s">
        <v>48</v>
      </c>
      <c r="B67" t="s">
        <v>31</v>
      </c>
      <c r="D67" t="s">
        <v>49</v>
      </c>
      <c r="E67" s="38">
        <v>1101.9000000000001</v>
      </c>
      <c r="F67" s="19" t="s">
        <v>72</v>
      </c>
      <c r="G67" s="5" t="s">
        <v>80</v>
      </c>
      <c r="I67" s="1">
        <v>1101.9000000000001</v>
      </c>
      <c r="J67" s="5"/>
      <c r="K67" s="1" t="s">
        <v>81</v>
      </c>
    </row>
    <row r="68" spans="1:11" x14ac:dyDescent="0.25">
      <c r="A68" t="s">
        <v>50</v>
      </c>
      <c r="B68" t="s">
        <v>31</v>
      </c>
      <c r="D68" t="s">
        <v>51</v>
      </c>
      <c r="E68" s="38">
        <v>1836.5</v>
      </c>
      <c r="F68" s="19" t="s">
        <v>72</v>
      </c>
      <c r="G68" s="5" t="s">
        <v>80</v>
      </c>
      <c r="I68" s="1">
        <v>1836.5</v>
      </c>
      <c r="J68" s="5"/>
      <c r="K68" s="1" t="s">
        <v>81</v>
      </c>
    </row>
    <row r="69" spans="1:11" x14ac:dyDescent="0.25">
      <c r="A69" t="s">
        <v>52</v>
      </c>
      <c r="B69" t="s">
        <v>31</v>
      </c>
      <c r="D69" t="s">
        <v>53</v>
      </c>
      <c r="E69" s="39">
        <v>1836.5</v>
      </c>
      <c r="F69" s="19" t="s">
        <v>72</v>
      </c>
      <c r="G69" s="5" t="s">
        <v>80</v>
      </c>
      <c r="I69" s="1">
        <v>1836.5</v>
      </c>
      <c r="J69" s="5"/>
      <c r="K69" s="1" t="s">
        <v>81</v>
      </c>
    </row>
    <row r="70" spans="1:11" x14ac:dyDescent="0.25">
      <c r="E70" s="40">
        <f>SUM(E67:E69)</f>
        <v>4774.8999999999996</v>
      </c>
      <c r="I70" s="1"/>
    </row>
    <row r="71" spans="1:11" x14ac:dyDescent="0.25">
      <c r="I71" s="1"/>
    </row>
    <row r="72" spans="1:11" x14ac:dyDescent="0.25">
      <c r="A72" s="48" t="s">
        <v>54</v>
      </c>
      <c r="B72" s="48"/>
      <c r="C72" s="48"/>
      <c r="D72" s="48"/>
      <c r="E72" s="3"/>
      <c r="F72" s="3"/>
      <c r="G72" s="20"/>
      <c r="H72" s="3"/>
      <c r="I72" s="30"/>
      <c r="K72" s="27" t="s">
        <v>55</v>
      </c>
    </row>
    <row r="73" spans="1:11" ht="30" x14ac:dyDescent="0.25">
      <c r="A73" s="2" t="s">
        <v>1</v>
      </c>
      <c r="B73" s="2"/>
      <c r="C73" s="2"/>
      <c r="D73" s="2" t="s">
        <v>3</v>
      </c>
      <c r="E73" s="21" t="s">
        <v>74</v>
      </c>
      <c r="F73" s="21" t="s">
        <v>75</v>
      </c>
      <c r="G73" s="21" t="s">
        <v>6</v>
      </c>
      <c r="H73" s="28"/>
      <c r="I73" s="32"/>
    </row>
    <row r="74" spans="1:11" x14ac:dyDescent="0.25">
      <c r="A74" t="s">
        <v>56</v>
      </c>
      <c r="B74" t="s">
        <v>31</v>
      </c>
      <c r="D74" t="s">
        <v>57</v>
      </c>
      <c r="E74" s="36">
        <v>675</v>
      </c>
      <c r="F74" s="36">
        <v>675</v>
      </c>
      <c r="G74" s="22" t="s">
        <v>73</v>
      </c>
      <c r="H74" s="23"/>
      <c r="I74" s="33"/>
    </row>
    <row r="75" spans="1:11" x14ac:dyDescent="0.25">
      <c r="A75" t="s">
        <v>58</v>
      </c>
      <c r="B75" t="s">
        <v>31</v>
      </c>
      <c r="D75" t="s">
        <v>59</v>
      </c>
      <c r="E75" s="36">
        <v>644</v>
      </c>
      <c r="F75" s="36">
        <v>644</v>
      </c>
      <c r="G75" s="22" t="s">
        <v>73</v>
      </c>
      <c r="H75" s="23"/>
      <c r="I75" s="33"/>
    </row>
    <row r="76" spans="1:11" x14ac:dyDescent="0.25">
      <c r="A76" t="s">
        <v>60</v>
      </c>
      <c r="B76" t="s">
        <v>31</v>
      </c>
      <c r="D76" t="s">
        <v>61</v>
      </c>
      <c r="E76" s="36">
        <v>224</v>
      </c>
      <c r="F76" s="36">
        <v>224</v>
      </c>
      <c r="G76" s="22" t="s">
        <v>73</v>
      </c>
      <c r="H76" s="23"/>
      <c r="I76" s="33"/>
    </row>
    <row r="77" spans="1:11" x14ac:dyDescent="0.25">
      <c r="A77" t="s">
        <v>62</v>
      </c>
      <c r="B77" t="s">
        <v>31</v>
      </c>
      <c r="D77" t="s">
        <v>63</v>
      </c>
      <c r="E77" s="36">
        <v>207</v>
      </c>
      <c r="F77" s="36">
        <v>207</v>
      </c>
      <c r="G77" s="22" t="s">
        <v>73</v>
      </c>
      <c r="H77" s="23"/>
      <c r="I77" s="33"/>
    </row>
    <row r="78" spans="1:11" x14ac:dyDescent="0.25">
      <c r="E78" s="37">
        <f>SUM(E74:E77)</f>
        <v>1750</v>
      </c>
      <c r="F78" s="37">
        <f>SUM(F74:F77)</f>
        <v>1750</v>
      </c>
      <c r="G78" s="10"/>
      <c r="H78" s="10"/>
      <c r="I78" s="1"/>
    </row>
    <row r="80" spans="1:11" ht="15.75" x14ac:dyDescent="0.25">
      <c r="F80" s="24"/>
    </row>
    <row r="81" spans="5:10" ht="15.75" x14ac:dyDescent="0.25">
      <c r="E81" s="10">
        <f>E9+E14+E19+E29+E34+E39+E61+E70+E78+F78+E52</f>
        <v>72578.009999999995</v>
      </c>
      <c r="F81" s="24" t="s">
        <v>64</v>
      </c>
      <c r="I81" s="35">
        <f>SUM(I6:I80)</f>
        <v>67188.59</v>
      </c>
      <c r="J81" s="1"/>
    </row>
    <row r="82" spans="5:10" ht="15.75" x14ac:dyDescent="0.25">
      <c r="E82" s="41">
        <f>-(E78+F78)-E70+E43-E61</f>
        <v>-68144.989999999991</v>
      </c>
      <c r="F82" s="42" t="s">
        <v>65</v>
      </c>
    </row>
    <row r="83" spans="5:10" ht="15.75" x14ac:dyDescent="0.25">
      <c r="E83" s="25">
        <f>SUM(E81:E82)</f>
        <v>4433.0200000000041</v>
      </c>
      <c r="F83" s="24" t="s">
        <v>26</v>
      </c>
    </row>
    <row r="88" spans="5:10" x14ac:dyDescent="0.25">
      <c r="F88" s="26"/>
    </row>
  </sheetData>
  <mergeCells count="6">
    <mergeCell ref="A72:D72"/>
    <mergeCell ref="A1:J1"/>
    <mergeCell ref="A5:G5"/>
    <mergeCell ref="A48:G48"/>
    <mergeCell ref="A54:G54"/>
    <mergeCell ref="A64:G64"/>
  </mergeCells>
  <hyperlinks>
    <hyperlink ref="K48" r:id="rId1" xr:uid="{0D440614-F19F-4FF2-B12F-1EBB8F0C4377}"/>
  </hyperlinks>
  <pageMargins left="0.45" right="0.2" top="0.5" bottom="0.25" header="0.3" footer="0.3"/>
  <pageSetup scale="58" fitToHeight="0" orientation="portrait" horizontalDpi="1200" verticalDpi="1200" r:id="rId2"/>
  <colBreaks count="1" manualBreakCount="1">
    <brk id="10" max="88" man="1"/>
  </colBreaks>
  <customProperties>
    <customPr name="OrphanNamesChecked" r:id="rId3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 </vt:lpstr>
      <vt:lpstr>'2025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Blondie Jadine Gordon</dc:creator>
  <cp:lastModifiedBy>Blondie Jadine Gordon</cp:lastModifiedBy>
  <dcterms:created xsi:type="dcterms:W3CDTF">2025-09-04T14:08:54Z</dcterms:created>
  <dcterms:modified xsi:type="dcterms:W3CDTF">2026-03-01T20:46:04Z</dcterms:modified>
</cp:coreProperties>
</file>