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rial Balance" r:id="rId3" sheetId="1"/>
  </sheets>
</workbook>
</file>

<file path=xl/sharedStrings.xml><?xml version="1.0" encoding="utf-8"?>
<sst xmlns="http://schemas.openxmlformats.org/spreadsheetml/2006/main" count="86" uniqueCount="86">
  <si>
    <t>Debit</t>
  </si>
  <si>
    <t>Credit</t>
  </si>
  <si>
    <t>BOA Checking - 1868</t>
  </si>
  <si>
    <t>BOA Checking - 5330</t>
  </si>
  <si>
    <t>BOA Checking - 9807</t>
  </si>
  <si>
    <t>PayPal</t>
  </si>
  <si>
    <t>Accounts Receivable</t>
  </si>
  <si>
    <t>Due from Plat4M LLC-m fees</t>
  </si>
  <si>
    <t>Due from Plat4MStudios</t>
  </si>
  <si>
    <t>Due from Plat4MStudios-m fees</t>
  </si>
  <si>
    <t>Due from Shareholder</t>
  </si>
  <si>
    <t>Due to/from IHI</t>
  </si>
  <si>
    <t>Property Mgmt Clearing Acct</t>
  </si>
  <si>
    <t>Undeposited Funds</t>
  </si>
  <si>
    <t>Accumulated Depreciation</t>
  </si>
  <si>
    <t>Fixed asset</t>
  </si>
  <si>
    <t>Furniture and Equipment</t>
  </si>
  <si>
    <t>Security Deposit:Security Deposit - 152</t>
  </si>
  <si>
    <t>Security Deposit:Security Deposit - 230</t>
  </si>
  <si>
    <t>Security Deposit:Security Deposit - 235</t>
  </si>
  <si>
    <t>Security Deposit:Security Deposit - 252</t>
  </si>
  <si>
    <t>Security Deposit:Security Deposit - 2535</t>
  </si>
  <si>
    <t>Security Deposit:Security Deposit - 264</t>
  </si>
  <si>
    <t>Security Deposit:Security Deposit - 968</t>
  </si>
  <si>
    <t>Accounts Payable</t>
  </si>
  <si>
    <t>American Express - 31000</t>
  </si>
  <si>
    <t>Additional Paid-In Capital</t>
  </si>
  <si>
    <t>Additional Paid-In Capital:1480-Utah Property</t>
  </si>
  <si>
    <t>Additional Paid-In Capital:AMEX #31000 Payments</t>
  </si>
  <si>
    <t>Additional Paid-In Capital:Investment - Neurun</t>
  </si>
  <si>
    <t>Additional Paid-In Capital:Investment - UNK</t>
  </si>
  <si>
    <t>Additional Paid-In Capital:Investment in DIPS Capital</t>
  </si>
  <si>
    <t>Retained Earnings</t>
  </si>
  <si>
    <t>Shareholder Contributions</t>
  </si>
  <si>
    <t>Shareholder Distributions</t>
  </si>
  <si>
    <t>Management Income</t>
  </si>
  <si>
    <t>Reimbursed Expense</t>
  </si>
  <si>
    <t>Rental Income</t>
  </si>
  <si>
    <t>Rental Income:Monthly Pet Fee</t>
  </si>
  <si>
    <t>Rental Income:SDRP Fee</t>
  </si>
  <si>
    <t>Uncategorized Income</t>
  </si>
  <si>
    <t>Accounting Expense</t>
  </si>
  <si>
    <t>Advertising and Promotion</t>
  </si>
  <si>
    <t>Annual Review</t>
  </si>
  <si>
    <t>Automobile Expense</t>
  </si>
  <si>
    <t>Bank Service Charges</t>
  </si>
  <si>
    <t>Cleaning Expense</t>
  </si>
  <si>
    <t>Computer and Internet Expenses</t>
  </si>
  <si>
    <t>Consulting Expense</t>
  </si>
  <si>
    <t>Contract Services</t>
  </si>
  <si>
    <t>Cost Segregation Expense</t>
  </si>
  <si>
    <t>Credit Card Expense</t>
  </si>
  <si>
    <t>Credit Card Fees</t>
  </si>
  <si>
    <t>Dues &amp; Subscriptions</t>
  </si>
  <si>
    <t>Furnishing Expense</t>
  </si>
  <si>
    <t>Gift Expense</t>
  </si>
  <si>
    <t>HOA Dues</t>
  </si>
  <si>
    <t>Insurance Expense</t>
  </si>
  <si>
    <t>Leasing Fee</t>
  </si>
  <si>
    <t>Legal Expense</t>
  </si>
  <si>
    <t>Management fees</t>
  </si>
  <si>
    <t>Meals and Entertainment</t>
  </si>
  <si>
    <t>Miscellaneous</t>
  </si>
  <si>
    <t>Office Supplies</t>
  </si>
  <si>
    <t>Parking &amp; Tolls</t>
  </si>
  <si>
    <t>Postage &amp; Delivery</t>
  </si>
  <si>
    <t>Property Tax Expense</t>
  </si>
  <si>
    <t>Purchases</t>
  </si>
  <si>
    <t>Renewal Leasing Fee</t>
  </si>
  <si>
    <t>Repairs and Maintenance</t>
  </si>
  <si>
    <t>Security Expense</t>
  </si>
  <si>
    <t>Software Expense</t>
  </si>
  <si>
    <t>Storage Expense</t>
  </si>
  <si>
    <t>Supplies and Materials</t>
  </si>
  <si>
    <t>Travel Expense</t>
  </si>
  <si>
    <t>Travel Expense - Contractors</t>
  </si>
  <si>
    <t>Uncategorized Expense</t>
  </si>
  <si>
    <t>Utilities</t>
  </si>
  <si>
    <t>Website Expense</t>
  </si>
  <si>
    <t>Other Income</t>
  </si>
  <si>
    <t>Reconciliation Discrepancies</t>
  </si>
  <si>
    <t>TOTAL</t>
  </si>
  <si>
    <t>Tuesday, Jan 27, 2026 07:11:12 AM GMT-8 - Accrual Basis</t>
  </si>
  <si>
    <t>LJMO Corp</t>
  </si>
  <si>
    <t>Trial Balance</t>
  </si>
  <si>
    <t>As of December 31, 2024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</si>
</sst>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89"/>
  <sheetViews>
    <sheetView workbookViewId="0" tabSelected="true"/>
  </sheetViews>
  <sheetFormatPr defaultRowHeight="15.0"/>
  <cols>
    <col min="1" max="1" width="46.40625" customWidth="true"/>
    <col min="2" max="2" width="12.03125" customWidth="true"/>
    <col min="3" max="3" width="12.03125" customWidth="true"/>
  </cols>
  <sheetData>
    <row r="1">
      <c r="A1" s="8" t="s">
        <v>83</v>
      </c>
      <c r="B1"/>
      <c r="C1"/>
    </row>
    <row r="2">
      <c r="A2" s="8" t="s">
        <v>84</v>
      </c>
      <c r="B2"/>
      <c r="C2"/>
    </row>
    <row r="3">
      <c r="A3" s="9" t="s">
        <v>85</v>
      </c>
      <c r="B3"/>
      <c r="C3"/>
    </row>
    <row r="5">
      <c r="A5" s="1"/>
      <c r="B5" t="s" s="2">
        <v>0</v>
      </c>
      <c r="C5" t="s" s="2">
        <v>1</v>
      </c>
    </row>
    <row r="6">
      <c r="A6" t="s" s="3">
        <v>2</v>
      </c>
      <c r="B6" s="4"/>
      <c r="C6" t="n" s="5">
        <f>339.77</f>
        <v>0.0</v>
      </c>
    </row>
    <row r="7">
      <c r="A7" t="s" s="3">
        <v>3</v>
      </c>
      <c r="B7" t="n" s="5">
        <f>0.00</f>
        <v>0.0</v>
      </c>
      <c r="C7" s="4"/>
    </row>
    <row r="8">
      <c r="A8" t="s" s="3">
        <v>4</v>
      </c>
      <c r="B8" t="n" s="5">
        <f>7672.17</f>
        <v>0.0</v>
      </c>
      <c r="C8" s="4"/>
    </row>
    <row r="9">
      <c r="A9" t="s" s="3">
        <v>5</v>
      </c>
      <c r="B9" t="n" s="5">
        <f>1610.49</f>
        <v>0.0</v>
      </c>
      <c r="C9" s="4"/>
    </row>
    <row r="10">
      <c r="A10" t="s" s="3">
        <v>6</v>
      </c>
      <c r="B10" t="n" s="5">
        <f>0.00</f>
        <v>0.0</v>
      </c>
      <c r="C10" s="4"/>
    </row>
    <row r="11">
      <c r="A11" t="s" s="3">
        <v>7</v>
      </c>
      <c r="B11" t="n" s="5">
        <f>0.00</f>
        <v>0.0</v>
      </c>
      <c r="C11" s="4"/>
    </row>
    <row r="12">
      <c r="A12" t="s" s="3">
        <v>8</v>
      </c>
      <c r="B12" t="n" s="5">
        <f>0.00</f>
        <v>0.0</v>
      </c>
      <c r="C12" s="4"/>
    </row>
    <row r="13">
      <c r="A13" t="s" s="3">
        <v>9</v>
      </c>
      <c r="B13" t="n" s="5">
        <f>0.00</f>
        <v>0.0</v>
      </c>
      <c r="C13" s="4"/>
    </row>
    <row r="14">
      <c r="A14" t="s" s="3">
        <v>10</v>
      </c>
      <c r="B14" t="n" s="5">
        <f>0.00</f>
        <v>0.0</v>
      </c>
      <c r="C14" s="4"/>
    </row>
    <row r="15">
      <c r="A15" t="s" s="3">
        <v>11</v>
      </c>
      <c r="B15" t="n" s="5">
        <f>1500.00</f>
        <v>0.0</v>
      </c>
      <c r="C15" s="4"/>
    </row>
    <row r="16">
      <c r="A16" t="s" s="3">
        <v>12</v>
      </c>
      <c r="B16" t="n" s="5">
        <f>1339.70</f>
        <v>0.0</v>
      </c>
      <c r="C16" s="4"/>
    </row>
    <row r="17">
      <c r="A17" t="s" s="3">
        <v>13</v>
      </c>
      <c r="B17" t="n" s="5">
        <f>0.00</f>
        <v>0.0</v>
      </c>
      <c r="C17" s="4"/>
    </row>
    <row r="18">
      <c r="A18" t="s" s="3">
        <v>14</v>
      </c>
      <c r="B18" s="4"/>
      <c r="C18" t="n" s="5">
        <f>1103.25</f>
        <v>0.0</v>
      </c>
    </row>
    <row r="19">
      <c r="A19" t="s" s="3">
        <v>15</v>
      </c>
      <c r="B19" t="n" s="5">
        <f>934.23</f>
        <v>0.0</v>
      </c>
      <c r="C19" s="4"/>
    </row>
    <row r="20">
      <c r="A20" t="s" s="3">
        <v>16</v>
      </c>
      <c r="B20" t="n" s="5">
        <f>48598.25</f>
        <v>0.0</v>
      </c>
      <c r="C20" s="4"/>
    </row>
    <row r="21">
      <c r="A21" t="s" s="3">
        <v>17</v>
      </c>
      <c r="B21" t="n" s="5">
        <f>1500.00</f>
        <v>0.0</v>
      </c>
      <c r="C21" s="4"/>
    </row>
    <row r="22">
      <c r="A22" t="s" s="3">
        <v>18</v>
      </c>
      <c r="B22" t="n" s="5">
        <f>3500.00</f>
        <v>0.0</v>
      </c>
      <c r="C22" s="4"/>
    </row>
    <row r="23">
      <c r="A23" t="s" s="3">
        <v>19</v>
      </c>
      <c r="B23" t="n" s="5">
        <f>1800.00</f>
        <v>0.0</v>
      </c>
      <c r="C23" s="4"/>
    </row>
    <row r="24">
      <c r="A24" t="s" s="3">
        <v>20</v>
      </c>
      <c r="B24" t="n" s="5">
        <f>0.00</f>
        <v>0.0</v>
      </c>
      <c r="C24" s="4"/>
    </row>
    <row r="25">
      <c r="A25" t="s" s="3">
        <v>21</v>
      </c>
      <c r="B25" t="n" s="5">
        <f>800.00</f>
        <v>0.0</v>
      </c>
      <c r="C25" s="4"/>
    </row>
    <row r="26">
      <c r="A26" t="s" s="3">
        <v>22</v>
      </c>
      <c r="B26" t="n" s="5">
        <f>0.00</f>
        <v>0.0</v>
      </c>
      <c r="C26" s="4"/>
    </row>
    <row r="27">
      <c r="A27" t="s" s="3">
        <v>23</v>
      </c>
      <c r="B27" t="n" s="5">
        <f>3000.00</f>
        <v>0.0</v>
      </c>
      <c r="C27" s="4"/>
    </row>
    <row r="28">
      <c r="A28" t="s" s="3">
        <v>24</v>
      </c>
      <c r="B28" s="4"/>
      <c r="C28" t="n" s="5">
        <f>0.00</f>
        <v>0.0</v>
      </c>
    </row>
    <row r="29">
      <c r="A29" t="s" s="3">
        <v>25</v>
      </c>
      <c r="B29" s="4"/>
      <c r="C29" t="n" s="5">
        <f>148179.98</f>
        <v>0.0</v>
      </c>
    </row>
    <row r="30">
      <c r="A30" t="s" s="3">
        <v>26</v>
      </c>
      <c r="B30" s="4"/>
      <c r="C30" t="n" s="5">
        <f>363929.15</f>
        <v>0.0</v>
      </c>
    </row>
    <row r="31">
      <c r="A31" t="s" s="3">
        <v>27</v>
      </c>
      <c r="B31" t="n" s="5">
        <f>250594.49</f>
        <v>0.0</v>
      </c>
      <c r="C31" s="4"/>
    </row>
    <row r="32">
      <c r="A32" t="s" s="3">
        <v>28</v>
      </c>
      <c r="B32" s="4"/>
      <c r="C32" t="n" s="5">
        <f>237922.00</f>
        <v>0.0</v>
      </c>
    </row>
    <row r="33">
      <c r="A33" t="s" s="3">
        <v>29</v>
      </c>
      <c r="B33" s="4"/>
      <c r="C33" t="n" s="5">
        <f>500.00</f>
        <v>0.0</v>
      </c>
    </row>
    <row r="34">
      <c r="A34" t="s" s="3">
        <v>30</v>
      </c>
      <c r="B34" t="n" s="5">
        <f>31000.00</f>
        <v>0.0</v>
      </c>
      <c r="C34" s="4"/>
    </row>
    <row r="35">
      <c r="A35" t="s" s="3">
        <v>31</v>
      </c>
      <c r="B35" t="n" s="5">
        <f>100000.00</f>
        <v>0.0</v>
      </c>
      <c r="C35" s="4"/>
    </row>
    <row r="36">
      <c r="A36" t="s" s="3">
        <v>32</v>
      </c>
      <c r="B36" t="n" s="5">
        <f>281903.43</f>
        <v>0.0</v>
      </c>
      <c r="C36" s="4"/>
    </row>
    <row r="37">
      <c r="A37" t="s" s="3">
        <v>33</v>
      </c>
      <c r="B37" s="4"/>
      <c r="C37" t="n" s="5">
        <f>0.00</f>
        <v>0.0</v>
      </c>
    </row>
    <row r="38">
      <c r="A38" t="s" s="3">
        <v>34</v>
      </c>
      <c r="B38" t="n" s="5">
        <f>21600.00</f>
        <v>0.0</v>
      </c>
      <c r="C38" s="4"/>
    </row>
    <row r="39">
      <c r="A39" t="s" s="3">
        <v>35</v>
      </c>
      <c r="B39" s="4"/>
      <c r="C39" t="n" s="5">
        <f>8552.39</f>
        <v>0.0</v>
      </c>
    </row>
    <row r="40">
      <c r="A40" t="s" s="3">
        <v>36</v>
      </c>
      <c r="B40" s="4"/>
      <c r="C40" t="n" s="5">
        <f>59741.74</f>
        <v>0.0</v>
      </c>
    </row>
    <row r="41">
      <c r="A41" t="s" s="3">
        <v>37</v>
      </c>
      <c r="B41" s="4"/>
      <c r="C41" t="n" s="5">
        <f>112911.74</f>
        <v>0.0</v>
      </c>
    </row>
    <row r="42">
      <c r="A42" t="s" s="3">
        <v>38</v>
      </c>
      <c r="B42" s="4"/>
      <c r="C42" t="n" s="5">
        <f>90.00</f>
        <v>0.0</v>
      </c>
    </row>
    <row r="43">
      <c r="A43" t="s" s="3">
        <v>39</v>
      </c>
      <c r="B43" s="4"/>
      <c r="C43" t="n" s="5">
        <f>1030.00</f>
        <v>0.0</v>
      </c>
    </row>
    <row r="44">
      <c r="A44" t="s" s="3">
        <v>40</v>
      </c>
      <c r="B44" s="4"/>
      <c r="C44" t="n" s="5">
        <f>488479.40</f>
        <v>0.0</v>
      </c>
    </row>
    <row r="45">
      <c r="A45" t="s" s="3">
        <v>41</v>
      </c>
      <c r="B45" t="n" s="5">
        <f>55311.49</f>
        <v>0.0</v>
      </c>
      <c r="C45" s="4"/>
    </row>
    <row r="46">
      <c r="A46" t="s" s="3">
        <v>42</v>
      </c>
      <c r="B46" t="n" s="5">
        <f>57828.08</f>
        <v>0.0</v>
      </c>
      <c r="C46" s="4"/>
    </row>
    <row r="47">
      <c r="A47" t="s" s="3">
        <v>43</v>
      </c>
      <c r="B47" t="n" s="5">
        <f>375.00</f>
        <v>0.0</v>
      </c>
      <c r="C47" s="4"/>
    </row>
    <row r="48">
      <c r="A48" t="s" s="3">
        <v>44</v>
      </c>
      <c r="B48" t="n" s="5">
        <f>11204.25</f>
        <v>0.0</v>
      </c>
      <c r="C48" s="4"/>
    </row>
    <row r="49">
      <c r="A49" t="s" s="3">
        <v>45</v>
      </c>
      <c r="B49" t="n" s="5">
        <f>10567.40</f>
        <v>0.0</v>
      </c>
      <c r="C49" s="4"/>
    </row>
    <row r="50">
      <c r="A50" t="s" s="3">
        <v>46</v>
      </c>
      <c r="B50" t="n" s="5">
        <f>594.00</f>
        <v>0.0</v>
      </c>
      <c r="C50" s="4"/>
    </row>
    <row r="51">
      <c r="A51" t="s" s="3">
        <v>47</v>
      </c>
      <c r="B51" t="n" s="5">
        <f>2702.12</f>
        <v>0.0</v>
      </c>
      <c r="C51" s="4"/>
    </row>
    <row r="52">
      <c r="A52" t="s" s="3">
        <v>48</v>
      </c>
      <c r="B52" t="n" s="5">
        <f>243178.46</f>
        <v>0.0</v>
      </c>
      <c r="C52" s="4"/>
    </row>
    <row r="53">
      <c r="A53" t="s" s="3">
        <v>49</v>
      </c>
      <c r="B53" t="n" s="5">
        <f>259644.70</f>
        <v>0.0</v>
      </c>
      <c r="C53" s="4"/>
    </row>
    <row r="54">
      <c r="A54" t="s" s="3">
        <v>50</v>
      </c>
      <c r="B54" t="n" s="5">
        <f>194012.41</f>
        <v>0.0</v>
      </c>
      <c r="C54" s="4"/>
    </row>
    <row r="55">
      <c r="A55" t="s" s="3">
        <v>51</v>
      </c>
      <c r="B55" t="n" s="5">
        <f>24167.10</f>
        <v>0.0</v>
      </c>
      <c r="C55" s="4"/>
    </row>
    <row r="56">
      <c r="A56" t="s" s="3">
        <v>52</v>
      </c>
      <c r="B56" t="n" s="5">
        <f>3524.48</f>
        <v>0.0</v>
      </c>
      <c r="C56" s="4"/>
    </row>
    <row r="57">
      <c r="A57" t="s" s="3">
        <v>53</v>
      </c>
      <c r="B57" t="n" s="5">
        <f>1542.51</f>
        <v>0.0</v>
      </c>
      <c r="C57" s="4"/>
    </row>
    <row r="58">
      <c r="A58" t="s" s="3">
        <v>54</v>
      </c>
      <c r="B58" t="n" s="5">
        <f>17384.23</f>
        <v>0.0</v>
      </c>
      <c r="C58" s="4"/>
    </row>
    <row r="59">
      <c r="A59" t="s" s="3">
        <v>55</v>
      </c>
      <c r="B59" t="n" s="5">
        <f>2501.47</f>
        <v>0.0</v>
      </c>
      <c r="C59" s="4"/>
    </row>
    <row r="60">
      <c r="A60" t="s" s="3">
        <v>56</v>
      </c>
      <c r="B60" t="n" s="5">
        <f>24192.26</f>
        <v>0.0</v>
      </c>
      <c r="C60" s="4"/>
    </row>
    <row r="61">
      <c r="A61" t="s" s="3">
        <v>57</v>
      </c>
      <c r="B61" t="n" s="5">
        <f>7667.00</f>
        <v>0.0</v>
      </c>
      <c r="C61" s="4"/>
    </row>
    <row r="62">
      <c r="A62" t="s" s="3">
        <v>58</v>
      </c>
      <c r="B62" t="n" s="5">
        <f>2995.00</f>
        <v>0.0</v>
      </c>
      <c r="C62" s="4"/>
    </row>
    <row r="63">
      <c r="A63" t="s" s="3">
        <v>59</v>
      </c>
      <c r="B63" t="n" s="5">
        <f>13113.50</f>
        <v>0.0</v>
      </c>
      <c r="C63" s="4"/>
    </row>
    <row r="64">
      <c r="A64" t="s" s="3">
        <v>60</v>
      </c>
      <c r="B64" t="n" s="5">
        <f>17110.53</f>
        <v>0.0</v>
      </c>
      <c r="C64" s="4"/>
    </row>
    <row r="65">
      <c r="A65" t="s" s="3">
        <v>61</v>
      </c>
      <c r="B65" t="n" s="5">
        <f>717.54</f>
        <v>0.0</v>
      </c>
      <c r="C65" s="4"/>
    </row>
    <row r="66">
      <c r="A66" t="s" s="3">
        <v>62</v>
      </c>
      <c r="B66" t="n" s="5">
        <f>2716.99</f>
        <v>0.0</v>
      </c>
      <c r="C66" s="4"/>
    </row>
    <row r="67">
      <c r="A67" t="s" s="3">
        <v>63</v>
      </c>
      <c r="B67" t="n" s="5">
        <f>150.00</f>
        <v>0.0</v>
      </c>
      <c r="C67" s="4"/>
    </row>
    <row r="68">
      <c r="A68" t="s" s="3">
        <v>64</v>
      </c>
      <c r="B68" t="n" s="5">
        <f>20.99</f>
        <v>0.0</v>
      </c>
      <c r="C68" s="4"/>
    </row>
    <row r="69">
      <c r="A69" t="s" s="3">
        <v>65</v>
      </c>
      <c r="B69" t="n" s="5">
        <f>2092.23</f>
        <v>0.0</v>
      </c>
      <c r="C69" s="4"/>
    </row>
    <row r="70">
      <c r="A70" t="s" s="3">
        <v>66</v>
      </c>
      <c r="B70" t="n" s="5">
        <f>66141.21</f>
        <v>0.0</v>
      </c>
      <c r="C70" s="4"/>
    </row>
    <row r="71">
      <c r="A71" t="s" s="3">
        <v>67</v>
      </c>
      <c r="B71" t="n" s="5">
        <f>9410.50</f>
        <v>0.0</v>
      </c>
      <c r="C71" s="4"/>
    </row>
    <row r="72">
      <c r="A72" t="s" s="3">
        <v>68</v>
      </c>
      <c r="B72" t="n" s="5">
        <f>2275.00</f>
        <v>0.0</v>
      </c>
      <c r="C72" s="4"/>
    </row>
    <row r="73">
      <c r="A73" t="s" s="3">
        <v>69</v>
      </c>
      <c r="B73" t="n" s="5">
        <f>10646.02</f>
        <v>0.0</v>
      </c>
      <c r="C73" s="4"/>
    </row>
    <row r="74">
      <c r="A74" t="s" s="3">
        <v>70</v>
      </c>
      <c r="B74" t="n" s="5">
        <f>16086.01</f>
        <v>0.0</v>
      </c>
      <c r="C74" s="4"/>
    </row>
    <row r="75">
      <c r="A75" t="s" s="3">
        <v>71</v>
      </c>
      <c r="B75" t="n" s="5">
        <f>837.97</f>
        <v>0.0</v>
      </c>
      <c r="C75" s="4"/>
    </row>
    <row r="76">
      <c r="A76" t="s" s="3">
        <v>72</v>
      </c>
      <c r="B76" t="n" s="5">
        <f>1318.70</f>
        <v>0.0</v>
      </c>
      <c r="C76" s="4"/>
    </row>
    <row r="77">
      <c r="A77" t="s" s="3">
        <v>73</v>
      </c>
      <c r="B77" t="n" s="5">
        <f>111916.90</f>
        <v>0.0</v>
      </c>
      <c r="C77" s="4"/>
    </row>
    <row r="78">
      <c r="A78" t="s" s="3">
        <v>74</v>
      </c>
      <c r="B78" t="n" s="5">
        <f>35628.28</f>
        <v>0.0</v>
      </c>
      <c r="C78" s="4"/>
    </row>
    <row r="79">
      <c r="A79" t="s" s="3">
        <v>75</v>
      </c>
      <c r="B79" t="n" s="5">
        <f>19880.66</f>
        <v>0.0</v>
      </c>
      <c r="C79" s="4"/>
    </row>
    <row r="80">
      <c r="A80" t="s" s="3">
        <v>76</v>
      </c>
      <c r="B80" t="n" s="5">
        <f>44373.58</f>
        <v>0.0</v>
      </c>
      <c r="C80" s="4"/>
    </row>
    <row r="81">
      <c r="A81" t="s" s="3">
        <v>77</v>
      </c>
      <c r="B81" t="n" s="5">
        <f>15294.12</f>
        <v>0.0</v>
      </c>
      <c r="C81" s="4"/>
    </row>
    <row r="82">
      <c r="A82" t="s" s="3">
        <v>78</v>
      </c>
      <c r="B82" t="n" s="5">
        <f>52.17</f>
        <v>0.0</v>
      </c>
      <c r="C82" s="4"/>
    </row>
    <row r="83">
      <c r="A83" t="s" s="3">
        <v>79</v>
      </c>
      <c r="B83" s="4"/>
      <c r="C83" t="n" s="5">
        <f>623740.69</f>
        <v>0.0</v>
      </c>
    </row>
    <row r="84">
      <c r="A84" t="s" s="3">
        <v>80</v>
      </c>
      <c r="B84" s="4"/>
      <c r="C84" t="n" s="5">
        <f>7.51</f>
        <v>0.0</v>
      </c>
    </row>
    <row r="85">
      <c r="A85" t="s" s="3">
        <v>81</v>
      </c>
      <c r="B85" t="n" s="6">
        <f>((((((((((((((((((((((((((((((((((((((((((((((((((((((((((((((((((((((((((((((B6)+(B7))+(B8))+(B9))+(B10)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55))+(B56))+(B57))+(B58))+(B59))+(B60))+(B61))+(B62))+(B63))+(B64))+(B65))+(B66))+(B67))+(B68))+(B69))+(B70))+(B71))+(B72))+(B73))+(B74))+(B75))+(B76))+(B77))+(B78))+(B79))+(B80))+(B81))+(B82))+(B83))+(B84)</f>
        <v>0.0</v>
      </c>
      <c r="C85" t="n" s="6">
        <f>((((((((((((((((((((((((((((((((((((((((((((((((((((((((((((((((((((((((((((((C6)+(C7)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)+(C72))+(C73))+(C74))+(C75))+(C76))+(C77))+(C78))+(C79))+(C80))+(C81))+(C82))+(C83))+(C84)</f>
        <v>0.0</v>
      </c>
    </row>
    <row r="86">
      <c r="A86" s="3"/>
      <c r="B86" s="4"/>
      <c r="C86" s="4"/>
    </row>
    <row r="89">
      <c r="A89" s="7" t="s">
        <v>82</v>
      </c>
      <c r="B89"/>
      <c r="C89"/>
    </row>
  </sheetData>
  <mergeCells count="4">
    <mergeCell ref="A89:C89"/>
    <mergeCell ref="A1:C1"/>
    <mergeCell ref="A2:C2"/>
    <mergeCell ref="A3:C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2026-01-27T15:11:12Z</dcterms:created>
  <dc:creator>Apache POI</dc:creator>
</cp:coreProperties>
</file>