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fit and Loss" r:id="rId3" sheetId="1"/>
  </sheets>
</workbook>
</file>

<file path=xl/sharedStrings.xml><?xml version="1.0" encoding="utf-8"?>
<sst xmlns="http://schemas.openxmlformats.org/spreadsheetml/2006/main" count="69" uniqueCount="69">
  <si>
    <t>Oct 2025</t>
  </si>
  <si>
    <t>Nov 2025</t>
  </si>
  <si>
    <t>Dec 2025</t>
  </si>
  <si>
    <t>Total</t>
  </si>
  <si>
    <t>Income</t>
  </si>
  <si>
    <t xml:space="preserve">   Sales</t>
  </si>
  <si>
    <t xml:space="preserve">      Direct Ad Sales Revenue</t>
  </si>
  <si>
    <t xml:space="preserve">      Programmatic Ad Revenue</t>
  </si>
  <si>
    <t xml:space="preserve">      SVOD Revenue</t>
  </si>
  <si>
    <t xml:space="preserve">   Total Sales</t>
  </si>
  <si>
    <t xml:space="preserve">   Uncategorized Income</t>
  </si>
  <si>
    <t>Total Income</t>
  </si>
  <si>
    <t>Cost of Goods Sold</t>
  </si>
  <si>
    <t xml:space="preserve">   5100 Cost of Goods Sold</t>
  </si>
  <si>
    <t xml:space="preserve">      5120 Data Provider Services</t>
  </si>
  <si>
    <t xml:space="preserve">      5130 Web Hosting Services</t>
  </si>
  <si>
    <t xml:space="preserve">   Total 5100 Cost of Goods Sold</t>
  </si>
  <si>
    <t>Total Cost of Goods Sold</t>
  </si>
  <si>
    <t>Gross Profit</t>
  </si>
  <si>
    <t>Expenses</t>
  </si>
  <si>
    <t xml:space="preserve">   Adminstrative Expenses</t>
  </si>
  <si>
    <t xml:space="preserve">      Business Licenses and Permits</t>
  </si>
  <si>
    <t xml:space="preserve">      Shipping &amp; Mailing Fees</t>
  </si>
  <si>
    <t xml:space="preserve">      Storage Fees</t>
  </si>
  <si>
    <t xml:space="preserve">   Total Adminstrative Expenses</t>
  </si>
  <si>
    <t xml:space="preserve">   Advertising</t>
  </si>
  <si>
    <t xml:space="preserve">      Digital Advertising</t>
  </si>
  <si>
    <t xml:space="preserve">      Referral Fees - Direct Ad Sales Partners</t>
  </si>
  <si>
    <t xml:space="preserve">   Total Advertising</t>
  </si>
  <si>
    <t xml:space="preserve">   Contractor Benefits</t>
  </si>
  <si>
    <t xml:space="preserve">   Contractor Reimbursement Expense</t>
  </si>
  <si>
    <t xml:space="preserve">      Contractor Travel Reimbursement</t>
  </si>
  <si>
    <t xml:space="preserve">   Total Contractor Reimbursement Expense</t>
  </si>
  <si>
    <t xml:space="preserve">   Cybersecurity Services</t>
  </si>
  <si>
    <t xml:space="preserve">   Employee Offloading</t>
  </si>
  <si>
    <t xml:space="preserve">   Intuit Fees</t>
  </si>
  <si>
    <t xml:space="preserve">   Legal and Professional Services</t>
  </si>
  <si>
    <t xml:space="preserve">      Bookkeeping</t>
  </si>
  <si>
    <t xml:space="preserve">      Compliance Tools</t>
  </si>
  <si>
    <t xml:space="preserve">      Consulting Expenses</t>
  </si>
  <si>
    <t xml:space="preserve">      Legal Fees and Related Expenses</t>
  </si>
  <si>
    <t xml:space="preserve">      Research and Data Services</t>
  </si>
  <si>
    <t xml:space="preserve">   Total Legal and Professional Services</t>
  </si>
  <si>
    <t xml:space="preserve">   Merchant Processing Fees</t>
  </si>
  <si>
    <t xml:space="preserve">   Payment Processing Fees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</si>
  <si>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</si>
  <si>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</si>
  <si>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</si>
  <si>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</si>
  <si>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Professional Organizations</t>
  </si>
  <si>
    <t xml:space="preserve">   QuickBooks Payments Fees</t>
  </si>
  <si>
    <t xml:space="preserve">   Reimbursements</t>
  </si>
  <si>
    <t xml:space="preserve">   Software Development</t>
  </si>
  <si>
    <t xml:space="preserve">   Uncategorized Expense</t>
  </si>
  <si>
    <t xml:space="preserve">   Web &amp; Digital Expenses</t>
  </si>
  <si>
    <t xml:space="preserve">      Digital Marketing Expense</t>
  </si>
  <si>
    <t xml:space="preserve">      Software &amp; Apps</t>
  </si>
  <si>
    <t xml:space="preserve">   Total Web &amp; Digital Expenses</t>
  </si>
  <si>
    <t>Total Expenses</t>
  </si>
  <si>
    <t>Net Operating Income</t>
  </si>
  <si>
    <t>Other Income</t>
  </si>
  <si>
    <t xml:space="preserve">   Proceeds From Prior Company</t>
  </si>
  <si>
    <t>Total Other Income</t>
  </si>
  <si>
    <t>Net Other Income</t>
  </si>
  <si>
    <t>Net Income</t>
  </si>
  <si>
    <t>Thursday, Jan 29, 2026 01:16:12 PM GMT-8 - Accrual Basis</t>
  </si>
  <si>
    <t>Eagle II LLC - Nevada Corp</t>
  </si>
  <si>
    <t>Profit and Loss</t>
  </si>
  <si>
    <t>October - December, 2025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</si>
</sst>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E70"/>
  <sheetViews>
    <sheetView workbookViewId="0" tabSelected="true"/>
  </sheetViews>
  <sheetFormatPr defaultRowHeight="15.0"/>
  <cols>
    <col min="1" max="1" width="40.390625" customWidth="true"/>
    <col min="2" max="2" width="12.03125" customWidth="true"/>
    <col min="3" max="3" width="12.03125" customWidth="true"/>
    <col min="4" max="4" width="12.03125" customWidth="true"/>
    <col min="5" max="5" width="12.03125" customWidth="true"/>
  </cols>
  <sheetData>
    <row r="1">
      <c r="A1" s="9" t="s">
        <v>66</v>
      </c>
      <c r="B1"/>
      <c r="C1"/>
      <c r="D1"/>
      <c r="E1"/>
    </row>
    <row r="2">
      <c r="A2" s="9" t="s">
        <v>67</v>
      </c>
      <c r="B2"/>
      <c r="C2"/>
      <c r="D2"/>
      <c r="E2"/>
    </row>
    <row r="3">
      <c r="A3" s="10" t="s">
        <v>68</v>
      </c>
      <c r="B3"/>
      <c r="C3"/>
      <c r="D3"/>
      <c r="E3"/>
    </row>
    <row r="5">
      <c r="A5" s="1"/>
      <c r="B5" t="s" s="2">
        <v>0</v>
      </c>
      <c r="C5" t="s" s="2">
        <v>1</v>
      </c>
      <c r="D5" t="s" s="2">
        <v>2</v>
      </c>
      <c r="E5" t="s" s="2">
        <v>3</v>
      </c>
    </row>
    <row r="6">
      <c r="A6" t="s" s="3">
        <v>4</v>
      </c>
      <c r="B6" s="4"/>
      <c r="C6" s="4"/>
      <c r="D6" s="4"/>
      <c r="E6" s="4"/>
    </row>
    <row r="7">
      <c r="A7" t="s" s="3">
        <v>5</v>
      </c>
      <c r="B7" s="4"/>
      <c r="C7" s="4"/>
      <c r="D7" s="4"/>
      <c r="E7" t="n" s="5">
        <f>((B7)+(C7))+(D7)</f>
        <v>0.0</v>
      </c>
    </row>
    <row r="8">
      <c r="A8" t="s" s="3">
        <v>6</v>
      </c>
      <c r="B8" t="n" s="5">
        <f>72201.45</f>
        <v>0.0</v>
      </c>
      <c r="C8" t="n" s="5">
        <f>53865.98</f>
        <v>0.0</v>
      </c>
      <c r="D8" t="n" s="5">
        <f>62476.88</f>
        <v>0.0</v>
      </c>
      <c r="E8" t="n" s="5">
        <f>((B8)+(C8))+(D8)</f>
        <v>0.0</v>
      </c>
    </row>
    <row r="9">
      <c r="A9" t="s" s="3">
        <v>7</v>
      </c>
      <c r="B9" t="n" s="5">
        <f>104666.53</f>
        <v>0.0</v>
      </c>
      <c r="C9" t="n" s="5">
        <f>82242.19</f>
        <v>0.0</v>
      </c>
      <c r="D9" t="n" s="5">
        <f>74908.22</f>
        <v>0.0</v>
      </c>
      <c r="E9" t="n" s="5">
        <f>((B9)+(C9))+(D9)</f>
        <v>0.0</v>
      </c>
    </row>
    <row r="10">
      <c r="A10" t="s" s="3">
        <v>8</v>
      </c>
      <c r="B10" t="n" s="5">
        <f>3411.30</f>
        <v>0.0</v>
      </c>
      <c r="C10" t="n" s="5">
        <f>1868.42</f>
        <v>0.0</v>
      </c>
      <c r="D10" t="n" s="5">
        <f>1490.79</f>
        <v>0.0</v>
      </c>
      <c r="E10" t="n" s="5">
        <f>((B10)+(C10))+(D10)</f>
        <v>0.0</v>
      </c>
    </row>
    <row r="11">
      <c r="A11" t="s" s="3">
        <v>9</v>
      </c>
      <c r="B11" t="n" s="6">
        <f>(((B7)+(B8))+(B9))+(B10)</f>
        <v>0.0</v>
      </c>
      <c r="C11" t="n" s="6">
        <f>(((C7)+(C8))+(C9))+(C10)</f>
        <v>0.0</v>
      </c>
      <c r="D11" t="n" s="6">
        <f>(((D7)+(D8))+(D9))+(D10)</f>
        <v>0.0</v>
      </c>
      <c r="E11" t="n" s="6">
        <f>((B11)+(C11))+(D11)</f>
        <v>0.0</v>
      </c>
    </row>
    <row r="12">
      <c r="A12" t="s" s="3">
        <v>10</v>
      </c>
      <c r="B12" s="4"/>
      <c r="C12" t="n" s="5">
        <f>1000.00</f>
        <v>0.0</v>
      </c>
      <c r="D12" s="4"/>
      <c r="E12" t="n" s="5">
        <f>((B12)+(C12))+(D12)</f>
        <v>0.0</v>
      </c>
    </row>
    <row r="13">
      <c r="A13" t="s" s="3">
        <v>11</v>
      </c>
      <c r="B13" t="n" s="6">
        <f>(B11)+(B12)</f>
        <v>0.0</v>
      </c>
      <c r="C13" t="n" s="6">
        <f>(C11)+(C12)</f>
        <v>0.0</v>
      </c>
      <c r="D13" t="n" s="6">
        <f>(D11)+(D12)</f>
        <v>0.0</v>
      </c>
      <c r="E13" t="n" s="6">
        <f>((B13)+(C13))+(D13)</f>
        <v>0.0</v>
      </c>
    </row>
    <row r="14">
      <c r="A14" t="s" s="3">
        <v>12</v>
      </c>
      <c r="B14" s="4"/>
      <c r="C14" s="4"/>
      <c r="D14" s="4"/>
      <c r="E14" s="4"/>
    </row>
    <row r="15">
      <c r="A15" t="s" s="3">
        <v>13</v>
      </c>
      <c r="B15" s="4"/>
      <c r="C15" s="4"/>
      <c r="D15" s="4"/>
      <c r="E15" t="n" s="5">
        <f>((B15)+(C15))+(D15)</f>
        <v>0.0</v>
      </c>
    </row>
    <row r="16">
      <c r="A16" t="s" s="3">
        <v>14</v>
      </c>
      <c r="B16" s="4"/>
      <c r="C16" s="4"/>
      <c r="D16" t="n" s="5">
        <f>4269.50</f>
        <v>0.0</v>
      </c>
      <c r="E16" t="n" s="5">
        <f>((B16)+(C16))+(D16)</f>
        <v>0.0</v>
      </c>
    </row>
    <row r="17">
      <c r="A17" t="s" s="3">
        <v>15</v>
      </c>
      <c r="B17" t="n" s="5">
        <f>58993.61</f>
        <v>0.0</v>
      </c>
      <c r="C17" t="n" s="5">
        <f>145920.75</f>
        <v>0.0</v>
      </c>
      <c r="D17" t="n" s="5">
        <f>40521.92</f>
        <v>0.0</v>
      </c>
      <c r="E17" t="n" s="5">
        <f>((B17)+(C17))+(D17)</f>
        <v>0.0</v>
      </c>
    </row>
    <row r="18">
      <c r="A18" t="s" s="3">
        <v>16</v>
      </c>
      <c r="B18" t="n" s="6">
        <f>((B15)+(B16))+(B17)</f>
        <v>0.0</v>
      </c>
      <c r="C18" t="n" s="6">
        <f>((C15)+(C16))+(C17)</f>
        <v>0.0</v>
      </c>
      <c r="D18" t="n" s="6">
        <f>((D15)+(D16))+(D17)</f>
        <v>0.0</v>
      </c>
      <c r="E18" t="n" s="6">
        <f>((B18)+(C18))+(D18)</f>
        <v>0.0</v>
      </c>
    </row>
    <row r="19">
      <c r="A19" t="s" s="3">
        <v>17</v>
      </c>
      <c r="B19" t="n" s="6">
        <f>B18</f>
        <v>0.0</v>
      </c>
      <c r="C19" t="n" s="6">
        <f>C18</f>
        <v>0.0</v>
      </c>
      <c r="D19" t="n" s="6">
        <f>D18</f>
        <v>0.0</v>
      </c>
      <c r="E19" t="n" s="6">
        <f>((B19)+(C19))+(D19)</f>
        <v>0.0</v>
      </c>
    </row>
    <row r="20">
      <c r="A20" t="s" s="3">
        <v>18</v>
      </c>
      <c r="B20" t="n" s="6">
        <f>(B13)-(B19)</f>
        <v>0.0</v>
      </c>
      <c r="C20" t="n" s="6">
        <f>(C13)-(C19)</f>
        <v>0.0</v>
      </c>
      <c r="D20" t="n" s="6">
        <f>(D13)-(D19)</f>
        <v>0.0</v>
      </c>
      <c r="E20" t="n" s="6">
        <f>((B20)+(C20))+(D20)</f>
        <v>0.0</v>
      </c>
    </row>
    <row r="21">
      <c r="A21" t="s" s="3">
        <v>19</v>
      </c>
      <c r="B21" s="4"/>
      <c r="C21" s="4"/>
      <c r="D21" s="4"/>
      <c r="E21" s="4"/>
    </row>
    <row r="22">
      <c r="A22" t="s" s="3">
        <v>20</v>
      </c>
      <c r="B22" s="4"/>
      <c r="C22" s="4"/>
      <c r="D22" s="4"/>
      <c r="E22" t="n" s="5">
        <f>((B22)+(C22))+(D22)</f>
        <v>0.0</v>
      </c>
    </row>
    <row r="23">
      <c r="A23" t="s" s="3">
        <v>21</v>
      </c>
      <c r="B23" s="4"/>
      <c r="C23" t="n" s="5">
        <f>279.00</f>
        <v>0.0</v>
      </c>
      <c r="D23" s="4"/>
      <c r="E23" t="n" s="5">
        <f>((B23)+(C23))+(D23)</f>
        <v>0.0</v>
      </c>
    </row>
    <row r="24">
      <c r="A24" t="s" s="3">
        <v>22</v>
      </c>
      <c r="B24" t="n" s="5">
        <f>420.84</f>
        <v>0.0</v>
      </c>
      <c r="C24" t="n" s="5">
        <f>374.99</f>
        <v>0.0</v>
      </c>
      <c r="D24" t="n" s="5">
        <f>893.99</f>
        <v>0.0</v>
      </c>
      <c r="E24" t="n" s="5">
        <f>((B24)+(C24))+(D24)</f>
        <v>0.0</v>
      </c>
    </row>
    <row r="25">
      <c r="A25" t="s" s="3">
        <v>23</v>
      </c>
      <c r="B25" s="4"/>
      <c r="C25" t="n" s="5">
        <f>353.00</f>
        <v>0.0</v>
      </c>
      <c r="D25" t="n" s="5">
        <f>353.00</f>
        <v>0.0</v>
      </c>
      <c r="E25" t="n" s="5">
        <f>((B25)+(C25))+(D25)</f>
        <v>0.0</v>
      </c>
    </row>
    <row r="26">
      <c r="A26" t="s" s="3">
        <v>24</v>
      </c>
      <c r="B26" t="n" s="6">
        <f>(((B22)+(B23))+(B24))+(B25)</f>
        <v>0.0</v>
      </c>
      <c r="C26" t="n" s="6">
        <f>(((C22)+(C23))+(C24))+(C25)</f>
        <v>0.0</v>
      </c>
      <c r="D26" t="n" s="6">
        <f>(((D22)+(D23))+(D24))+(D25)</f>
        <v>0.0</v>
      </c>
      <c r="E26" t="n" s="6">
        <f>((B26)+(C26))+(D26)</f>
        <v>0.0</v>
      </c>
    </row>
    <row r="27">
      <c r="A27" t="s" s="3">
        <v>25</v>
      </c>
      <c r="B27" s="4"/>
      <c r="C27" s="4"/>
      <c r="D27" s="4"/>
      <c r="E27" t="n" s="5">
        <f>((B27)+(C27))+(D27)</f>
        <v>0.0</v>
      </c>
    </row>
    <row r="28">
      <c r="A28" t="s" s="3">
        <v>26</v>
      </c>
      <c r="B28" t="n" s="5">
        <f>2805.70</f>
        <v>0.0</v>
      </c>
      <c r="C28" t="n" s="5">
        <f>2500.00</f>
        <v>0.0</v>
      </c>
      <c r="D28" t="n" s="5">
        <f>2950.00</f>
        <v>0.0</v>
      </c>
      <c r="E28" t="n" s="5">
        <f>((B28)+(C28))+(D28)</f>
        <v>0.0</v>
      </c>
    </row>
    <row r="29">
      <c r="A29" t="s" s="3">
        <v>27</v>
      </c>
      <c r="B29" s="4"/>
      <c r="C29" t="n" s="5">
        <f>14240.00</f>
        <v>0.0</v>
      </c>
      <c r="D29" s="4"/>
      <c r="E29" t="n" s="5">
        <f>((B29)+(C29))+(D29)</f>
        <v>0.0</v>
      </c>
    </row>
    <row r="30">
      <c r="A30" t="s" s="3">
        <v>28</v>
      </c>
      <c r="B30" t="n" s="6">
        <f>((B27)+(B28))+(B29)</f>
        <v>0.0</v>
      </c>
      <c r="C30" t="n" s="6">
        <f>((C27)+(C28))+(C29)</f>
        <v>0.0</v>
      </c>
      <c r="D30" t="n" s="6">
        <f>((D27)+(D28))+(D29)</f>
        <v>0.0</v>
      </c>
      <c r="E30" t="n" s="6">
        <f>((B30)+(C30))+(D30)</f>
        <v>0.0</v>
      </c>
    </row>
    <row r="31">
      <c r="A31" t="s" s="3">
        <v>29</v>
      </c>
      <c r="B31" s="4"/>
      <c r="C31" t="n" s="5">
        <f>22858.99</f>
        <v>0.0</v>
      </c>
      <c r="D31" t="n" s="5">
        <f>18811.21</f>
        <v>0.0</v>
      </c>
      <c r="E31" t="n" s="5">
        <f>((B31)+(C31))+(D31)</f>
        <v>0.0</v>
      </c>
    </row>
    <row r="32">
      <c r="A32" t="s" s="3">
        <v>30</v>
      </c>
      <c r="B32" s="4"/>
      <c r="C32" s="4"/>
      <c r="D32" s="4"/>
      <c r="E32" t="n" s="5">
        <f>((B32)+(C32))+(D32)</f>
        <v>0.0</v>
      </c>
    </row>
    <row r="33">
      <c r="A33" t="s" s="3">
        <v>31</v>
      </c>
      <c r="B33" t="n" s="5">
        <f>2286.17</f>
        <v>0.0</v>
      </c>
      <c r="C33" t="n" s="5">
        <f>12751.47</f>
        <v>0.0</v>
      </c>
      <c r="D33" t="n" s="5">
        <f>11771.58</f>
        <v>0.0</v>
      </c>
      <c r="E33" t="n" s="5">
        <f>((B33)+(C33))+(D33)</f>
        <v>0.0</v>
      </c>
    </row>
    <row r="34">
      <c r="A34" t="s" s="3">
        <v>32</v>
      </c>
      <c r="B34" t="n" s="6">
        <f>(B32)+(B33)</f>
        <v>0.0</v>
      </c>
      <c r="C34" t="n" s="6">
        <f>(C32)+(C33)</f>
        <v>0.0</v>
      </c>
      <c r="D34" t="n" s="6">
        <f>(D32)+(D33)</f>
        <v>0.0</v>
      </c>
      <c r="E34" t="n" s="6">
        <f>((B34)+(C34))+(D34)</f>
        <v>0.0</v>
      </c>
    </row>
    <row r="35">
      <c r="A35" t="s" s="3">
        <v>33</v>
      </c>
      <c r="B35" s="4"/>
      <c r="C35" s="4"/>
      <c r="D35" t="n" s="5">
        <f>40000.00</f>
        <v>0.0</v>
      </c>
      <c r="E35" t="n" s="5">
        <f>((B35)+(C35))+(D35)</f>
        <v>0.0</v>
      </c>
    </row>
    <row r="36">
      <c r="A36" t="s" s="3">
        <v>34</v>
      </c>
      <c r="B36" t="n" s="5">
        <f>7242.07</f>
        <v>0.0</v>
      </c>
      <c r="C36" t="n" s="5">
        <f>1300.00</f>
        <v>0.0</v>
      </c>
      <c r="D36" s="4"/>
      <c r="E36" t="n" s="5">
        <f>((B36)+(C36))+(D36)</f>
        <v>0.0</v>
      </c>
    </row>
    <row r="37">
      <c r="A37" t="s" s="3">
        <v>35</v>
      </c>
      <c r="B37" s="4"/>
      <c r="C37" t="n" s="5">
        <f>-490.00</f>
        <v>0.0</v>
      </c>
      <c r="D37" t="n" s="5">
        <f>-742.20</f>
        <v>0.0</v>
      </c>
      <c r="E37" t="n" s="5">
        <f>((B37)+(C37))+(D37)</f>
        <v>0.0</v>
      </c>
    </row>
    <row r="38">
      <c r="A38" t="s" s="3">
        <v>36</v>
      </c>
      <c r="B38" s="4"/>
      <c r="C38" s="4"/>
      <c r="D38" s="4"/>
      <c r="E38" t="n" s="5">
        <f>((B38)+(C38))+(D38)</f>
        <v>0.0</v>
      </c>
    </row>
    <row r="39">
      <c r="A39" t="s" s="3">
        <v>37</v>
      </c>
      <c r="B39" t="n" s="5">
        <f>10700.00</f>
        <v>0.0</v>
      </c>
      <c r="C39" t="n" s="5">
        <f>3200.00</f>
        <v>0.0</v>
      </c>
      <c r="D39" t="n" s="5">
        <f>1600.00</f>
        <v>0.0</v>
      </c>
      <c r="E39" t="n" s="5">
        <f>((B39)+(C39))+(D39)</f>
        <v>0.0</v>
      </c>
    </row>
    <row r="40">
      <c r="A40" t="s" s="3">
        <v>38</v>
      </c>
      <c r="B40" t="n" s="5">
        <f>599.00</f>
        <v>0.0</v>
      </c>
      <c r="C40" s="4"/>
      <c r="D40" s="4"/>
      <c r="E40" t="n" s="5">
        <f>((B40)+(C40))+(D40)</f>
        <v>0.0</v>
      </c>
    </row>
    <row r="41">
      <c r="A41" t="s" s="3">
        <v>39</v>
      </c>
      <c r="B41" t="n" s="5">
        <f>206088.11</f>
        <v>0.0</v>
      </c>
      <c r="C41" t="n" s="5">
        <f>199870.62</f>
        <v>0.0</v>
      </c>
      <c r="D41" t="n" s="5">
        <f>228357.04</f>
        <v>0.0</v>
      </c>
      <c r="E41" t="n" s="5">
        <f>((B41)+(C41))+(D41)</f>
        <v>0.0</v>
      </c>
    </row>
    <row r="42">
      <c r="A42" t="s" s="3">
        <v>40</v>
      </c>
      <c r="B42" t="n" s="5">
        <f>3172.67</f>
        <v>0.0</v>
      </c>
      <c r="C42" s="4"/>
      <c r="D42" s="4"/>
      <c r="E42" t="n" s="5">
        <f>((B42)+(C42))+(D42)</f>
        <v>0.0</v>
      </c>
    </row>
    <row r="43">
      <c r="A43" t="s" s="3">
        <v>41</v>
      </c>
      <c r="B43" t="n" s="5">
        <f>412.90</f>
        <v>0.0</v>
      </c>
      <c r="C43" s="4"/>
      <c r="D43" s="4"/>
      <c r="E43" t="n" s="5">
        <f>((B43)+(C43))+(D43)</f>
        <v>0.0</v>
      </c>
    </row>
    <row r="44">
      <c r="A44" t="s" s="3">
        <v>42</v>
      </c>
      <c r="B44" t="n" s="6">
        <f>(((((B38)+(B39))+(B40))+(B41))+(B42))+(B43)</f>
        <v>0.0</v>
      </c>
      <c r="C44" t="n" s="6">
        <f>(((((C38)+(C39))+(C40))+(C41))+(C42))+(C43)</f>
        <v>0.0</v>
      </c>
      <c r="D44" t="n" s="6">
        <f>(((((D38)+(D39))+(D40))+(D41))+(D42))+(D43)</f>
        <v>0.0</v>
      </c>
      <c r="E44" t="n" s="6">
        <f>((B44)+(C44))+(D44)</f>
        <v>0.0</v>
      </c>
    </row>
    <row r="45">
      <c r="A45" t="s" s="3">
        <v>43</v>
      </c>
      <c r="B45" s="4"/>
      <c r="C45" t="n" s="5">
        <f>10.00</f>
        <v>0.0</v>
      </c>
      <c r="D45" s="4"/>
      <c r="E45" t="n" s="5">
        <f>((B45)+(C45))+(D45)</f>
        <v>0.0</v>
      </c>
    </row>
    <row r="46">
      <c r="A46" t="s" s="3">
        <v>44</v>
      </c>
      <c r="B46" s="4"/>
      <c r="C46" t="n" s="5">
        <f>1.25</f>
        <v>0.0</v>
      </c>
      <c r="D46" t="n" s="5">
        <f>10.00</f>
        <v>0.0</v>
      </c>
      <c r="E46" t="n" s="5">
        <f>((B46)+(C46))+(D46)</f>
        <v>0.0</v>
      </c>
    </row>
    <row r="47">
      <c r="A47" t="s" s="3">
        <v>45</v>
      </c>
      <c r="B47" s="4"/>
      <c r="C47" s="4"/>
      <c r="D47" s="4"/>
      <c r="E47" t="n" s="5">
        <f>((B47)+(C47))+(D47)</f>
        <v>0.0</v>
      </c>
    </row>
    <row r="48">
      <c r="A48" t="s" s="3">
        <v>46</v>
      </c>
      <c r="B48" t="n" s="5">
        <f>1660.20</f>
        <v>0.0</v>
      </c>
      <c r="C48" t="n" s="5">
        <f>3236.40</f>
        <v>0.0</v>
      </c>
      <c r="D48" t="n" s="5">
        <f>1197.00</f>
        <v>0.0</v>
      </c>
      <c r="E48" t="n" s="5">
        <f>((B48)+(C48))+(D48)</f>
        <v>0.0</v>
      </c>
    </row>
    <row r="49">
      <c r="A49" t="s" s="3">
        <v>47</v>
      </c>
      <c r="B49" t="n" s="5">
        <f>12400.00</f>
        <v>0.0</v>
      </c>
      <c r="C49" t="n" s="5">
        <f>24800.00</f>
        <v>0.0</v>
      </c>
      <c r="D49" t="n" s="5">
        <f>12400.00</f>
        <v>0.0</v>
      </c>
      <c r="E49" t="n" s="5">
        <f>((B49)+(C49))+(D49)</f>
        <v>0.0</v>
      </c>
    </row>
    <row r="50">
      <c r="A50" t="s" s="3">
        <v>48</v>
      </c>
      <c r="B50" t="n" s="6">
        <f>((B47)+(B48))+(B49)</f>
        <v>0.0</v>
      </c>
      <c r="C50" t="n" s="6">
        <f>((C47)+(C48))+(C49)</f>
        <v>0.0</v>
      </c>
      <c r="D50" t="n" s="6">
        <f>((D47)+(D48))+(D49)</f>
        <v>0.0</v>
      </c>
      <c r="E50" t="n" s="6">
        <f>((B50)+(C50))+(D50)</f>
        <v>0.0</v>
      </c>
    </row>
    <row r="51">
      <c r="A51" t="s" s="3">
        <v>49</v>
      </c>
      <c r="B51" s="4"/>
      <c r="C51" s="4"/>
      <c r="D51" t="n" s="5">
        <f>12000.00</f>
        <v>0.0</v>
      </c>
      <c r="E51" t="n" s="5">
        <f>((B51)+(C51))+(D51)</f>
        <v>0.0</v>
      </c>
    </row>
    <row r="52">
      <c r="A52" t="s" s="3">
        <v>50</v>
      </c>
      <c r="B52" t="n" s="5">
        <f>534.12</f>
        <v>0.0</v>
      </c>
      <c r="C52" t="n" s="5">
        <f>14.33</f>
        <v>0.0</v>
      </c>
      <c r="D52" t="n" s="5">
        <f>358.26</f>
        <v>0.0</v>
      </c>
      <c r="E52" t="n" s="5">
        <f>((B52)+(C52))+(D52)</f>
        <v>0.0</v>
      </c>
    </row>
    <row r="53">
      <c r="A53" t="s" s="3">
        <v>51</v>
      </c>
      <c r="B53" s="4"/>
      <c r="C53" t="n" s="5">
        <f>3481.89</f>
        <v>0.0</v>
      </c>
      <c r="D53" s="4"/>
      <c r="E53" t="n" s="5">
        <f>((B53)+(C53))+(D53)</f>
        <v>0.0</v>
      </c>
    </row>
    <row r="54">
      <c r="A54" t="s" s="3">
        <v>52</v>
      </c>
      <c r="B54" t="n" s="5">
        <f>24000.00</f>
        <v>0.0</v>
      </c>
      <c r="C54" s="4"/>
      <c r="D54" s="4"/>
      <c r="E54" t="n" s="5">
        <f>((B54)+(C54))+(D54)</f>
        <v>0.0</v>
      </c>
    </row>
    <row r="55">
      <c r="A55" t="s" s="3">
        <v>53</v>
      </c>
      <c r="B55" t="n" s="5">
        <f>1266.30</f>
        <v>0.0</v>
      </c>
      <c r="C55" s="4"/>
      <c r="D55" t="n" s="5">
        <f>3800.24</f>
        <v>0.0</v>
      </c>
      <c r="E55" t="n" s="5">
        <f>((B55)+(C55))+(D55)</f>
        <v>0.0</v>
      </c>
    </row>
    <row r="56">
      <c r="A56" t="s" s="3">
        <v>54</v>
      </c>
      <c r="B56" t="n" s="5">
        <f>1910.09</f>
        <v>0.0</v>
      </c>
      <c r="C56" t="n" s="5">
        <f>637.11</f>
        <v>0.0</v>
      </c>
      <c r="D56" s="4"/>
      <c r="E56" t="n" s="5">
        <f>((B56)+(C56))+(D56)</f>
        <v>0.0</v>
      </c>
    </row>
    <row r="57">
      <c r="A57" t="s" s="3">
        <v>55</v>
      </c>
      <c r="B57" t="n" s="5">
        <f>8051.32</f>
        <v>0.0</v>
      </c>
      <c r="C57" t="n" s="5">
        <f>279.36</f>
        <v>0.0</v>
      </c>
      <c r="D57" t="n" s="5">
        <f>15198.80</f>
        <v>0.0</v>
      </c>
      <c r="E57" t="n" s="5">
        <f>((B57)+(C57))+(D57)</f>
        <v>0.0</v>
      </c>
    </row>
    <row r="58">
      <c r="A58" t="s" s="3">
        <v>56</v>
      </c>
      <c r="B58" t="n" s="5">
        <f>12460.98</f>
        <v>0.0</v>
      </c>
      <c r="C58" t="n" s="5">
        <f>1649.63</f>
        <v>0.0</v>
      </c>
      <c r="D58" t="n" s="5">
        <f>14593.66</f>
        <v>0.0</v>
      </c>
      <c r="E58" t="n" s="5">
        <f>((B58)+(C58))+(D58)</f>
        <v>0.0</v>
      </c>
    </row>
    <row r="59">
      <c r="A59" t="s" s="3">
        <v>57</v>
      </c>
      <c r="B59" t="n" s="6">
        <f>((B56)+(B57))+(B58)</f>
        <v>0.0</v>
      </c>
      <c r="C59" t="n" s="6">
        <f>((C56)+(C57))+(C58)</f>
        <v>0.0</v>
      </c>
      <c r="D59" t="n" s="6">
        <f>((D56)+(D57))+(D58)</f>
        <v>0.0</v>
      </c>
      <c r="E59" t="n" s="6">
        <f>((B59)+(C59))+(D59)</f>
        <v>0.0</v>
      </c>
    </row>
    <row r="60">
      <c r="A60" t="s" s="3">
        <v>58</v>
      </c>
      <c r="B60" t="n" s="6">
        <f>((((((((((((((((B26)+(B30))+(B31))+(B34))+(B35))+(B36))+(B37))+(B44))+(B45))+(B46))+(B50))+(B51))+(B52))+(B53))+(B54))+(B55))+(B59)</f>
        <v>0.0</v>
      </c>
      <c r="C60" t="n" s="6">
        <f>((((((((((((((((C26)+(C30))+(C31))+(C34))+(C35))+(C36))+(C37))+(C44))+(C45))+(C46))+(C50))+(C51))+(C52))+(C53))+(C54))+(C55))+(C59)</f>
        <v>0.0</v>
      </c>
      <c r="D60" t="n" s="6">
        <f>((((((((((((((((D26)+(D30))+(D31))+(D34))+(D35))+(D36))+(D37))+(D44))+(D45))+(D46))+(D50))+(D51))+(D52))+(D53))+(D54))+(D55))+(D59)</f>
        <v>0.0</v>
      </c>
      <c r="E60" t="n" s="6">
        <f>((B60)+(C60))+(D60)</f>
        <v>0.0</v>
      </c>
    </row>
    <row r="61">
      <c r="A61" t="s" s="3">
        <v>59</v>
      </c>
      <c r="B61" t="n" s="6">
        <f>(B20)-(B60)</f>
        <v>0.0</v>
      </c>
      <c r="C61" t="n" s="6">
        <f>(C20)-(C60)</f>
        <v>0.0</v>
      </c>
      <c r="D61" t="n" s="6">
        <f>(D20)-(D60)</f>
        <v>0.0</v>
      </c>
      <c r="E61" t="n" s="6">
        <f>((B61)+(C61))+(D61)</f>
        <v>0.0</v>
      </c>
    </row>
    <row r="62">
      <c r="A62" t="s" s="3">
        <v>60</v>
      </c>
      <c r="B62" s="4"/>
      <c r="C62" s="4"/>
      <c r="D62" s="4"/>
      <c r="E62" s="4"/>
    </row>
    <row r="63">
      <c r="A63" t="s" s="3">
        <v>61</v>
      </c>
      <c r="B63" t="n" s="5">
        <f>9034.77</f>
        <v>0.0</v>
      </c>
      <c r="C63" s="4"/>
      <c r="D63" t="n" s="5">
        <f>27699.47</f>
        <v>0.0</v>
      </c>
      <c r="E63" t="n" s="5">
        <f>((B63)+(C63))+(D63)</f>
        <v>0.0</v>
      </c>
    </row>
    <row r="64">
      <c r="A64" t="s" s="3">
        <v>62</v>
      </c>
      <c r="B64" t="n" s="6">
        <f>B63</f>
        <v>0.0</v>
      </c>
      <c r="C64" t="n" s="6">
        <f>C63</f>
        <v>0.0</v>
      </c>
      <c r="D64" t="n" s="6">
        <f>D63</f>
        <v>0.0</v>
      </c>
      <c r="E64" t="n" s="6">
        <f>((B64)+(C64))+(D64)</f>
        <v>0.0</v>
      </c>
    </row>
    <row r="65">
      <c r="A65" t="s" s="3">
        <v>63</v>
      </c>
      <c r="B65" t="n" s="6">
        <f>(B64)-(0)</f>
        <v>0.0</v>
      </c>
      <c r="C65" t="n" s="6">
        <f>(C64)-(0)</f>
        <v>0.0</v>
      </c>
      <c r="D65" t="n" s="6">
        <f>(D64)-(0)</f>
        <v>0.0</v>
      </c>
      <c r="E65" t="n" s="6">
        <f>((B65)+(C65))+(D65)</f>
        <v>0.0</v>
      </c>
    </row>
    <row r="66">
      <c r="A66" t="s" s="3">
        <v>64</v>
      </c>
      <c r="B66" t="n" s="7">
        <f>(B61)+(B65)</f>
        <v>0.0</v>
      </c>
      <c r="C66" t="n" s="7">
        <f>(C61)+(C65)</f>
        <v>0.0</v>
      </c>
      <c r="D66" t="n" s="7">
        <f>(D61)+(D65)</f>
        <v>0.0</v>
      </c>
      <c r="E66" t="n" s="7">
        <f>((B66)+(C66))+(D66)</f>
        <v>0.0</v>
      </c>
    </row>
    <row r="67">
      <c r="A67" s="3"/>
      <c r="B67" s="4"/>
      <c r="C67" s="4"/>
      <c r="D67" s="4"/>
      <c r="E67" s="4"/>
    </row>
    <row r="70">
      <c r="A70" s="8" t="s">
        <v>65</v>
      </c>
      <c r="B70"/>
      <c r="C70"/>
      <c r="D70"/>
      <c r="E70"/>
    </row>
  </sheetData>
  <mergeCells count="4">
    <mergeCell ref="A70:E70"/>
    <mergeCell ref="A1:E1"/>
    <mergeCell ref="A2:E2"/>
    <mergeCell ref="A3:E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2026-01-29T21:16:12Z</dcterms:created>
  <dc:creator>Apache POI</dc:creator>
</cp:coreProperties>
</file>