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J2 Client Files\PAX Management\Financial Reports\2024\"/>
    </mc:Choice>
  </mc:AlternateContent>
  <xr:revisionPtr revIDLastSave="0" documentId="13_ncr:1_{7B1C8DF0-BDBC-48CE-93C5-3E3671079759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Statement of Financial Posi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14" i="1"/>
  <c r="C14" i="1"/>
  <c r="D14" i="1"/>
  <c r="D36" i="1"/>
  <c r="C36" i="1"/>
  <c r="B36" i="1"/>
  <c r="B37" i="1" s="1"/>
  <c r="C35" i="1"/>
  <c r="C34" i="1"/>
  <c r="D34" i="1" s="1"/>
  <c r="B34" i="1"/>
  <c r="D30" i="1"/>
  <c r="D29" i="1"/>
  <c r="C29" i="1"/>
  <c r="B29" i="1"/>
  <c r="D28" i="1"/>
  <c r="C28" i="1"/>
  <c r="C30" i="1" s="1"/>
  <c r="B28" i="1"/>
  <c r="B30" i="1" s="1"/>
  <c r="D26" i="1"/>
  <c r="D31" i="1" s="1"/>
  <c r="D32" i="1" s="1"/>
  <c r="D25" i="1"/>
  <c r="B25" i="1"/>
  <c r="B26" i="1" s="1"/>
  <c r="D18" i="1"/>
  <c r="C18" i="1"/>
  <c r="B18" i="1"/>
  <c r="D15" i="1"/>
  <c r="C15" i="1"/>
  <c r="B15" i="1"/>
  <c r="D11" i="1"/>
  <c r="C11" i="1"/>
  <c r="B11" i="1"/>
  <c r="D10" i="1"/>
  <c r="C10" i="1"/>
  <c r="B10" i="1"/>
  <c r="D9" i="1"/>
  <c r="D12" i="1" s="1"/>
  <c r="B9" i="1"/>
  <c r="C9" i="1" s="1"/>
  <c r="C12" i="1" s="1"/>
  <c r="D19" i="1" l="1"/>
  <c r="D20" i="1" s="1"/>
  <c r="C19" i="1"/>
  <c r="C20" i="1" s="1"/>
  <c r="B31" i="1"/>
  <c r="B32" i="1" s="1"/>
  <c r="B38" i="1" s="1"/>
  <c r="C37" i="1"/>
  <c r="D35" i="1"/>
  <c r="D37" i="1" s="1"/>
  <c r="D38" i="1" s="1"/>
  <c r="B12" i="1"/>
  <c r="B19" i="1" s="1"/>
  <c r="B20" i="1" s="1"/>
  <c r="C25" i="1"/>
  <c r="C26" i="1" s="1"/>
  <c r="C31" i="1" s="1"/>
  <c r="C32" i="1" s="1"/>
  <c r="C38" i="1" s="1"/>
</calcChain>
</file>

<file path=xl/sharedStrings.xml><?xml version="1.0" encoding="utf-8"?>
<sst xmlns="http://schemas.openxmlformats.org/spreadsheetml/2006/main" count="40" uniqueCount="40">
  <si>
    <t>Jan 2024</t>
  </si>
  <si>
    <t>Feb 2024</t>
  </si>
  <si>
    <t>Mar 2024</t>
  </si>
  <si>
    <t>ASSETS</t>
  </si>
  <si>
    <t xml:space="preserve">   Current Assets</t>
  </si>
  <si>
    <t xml:space="preserve">      Bank Accounts</t>
  </si>
  <si>
    <t xml:space="preserve">         Mercer Reserve Account</t>
  </si>
  <si>
    <t xml:space="preserve">         The Mercer Operating Account 5781</t>
  </si>
  <si>
    <t xml:space="preserve">         The Mercer Working Capital Fund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</si>
  <si>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</si>
  <si>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</si>
  <si>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</si>
  <si>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</si>
  <si>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</si>
  <si>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Undeposited Funds</t>
  </si>
  <si>
    <t xml:space="preserve">      Total Other Current Assets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</si>
  <si>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</si>
  <si>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</si>
  <si>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</si>
  <si>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</si>
  <si>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</si>
  <si>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</si>
  <si>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</si>
  <si>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</si>
  <si>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Other Current Liabilities</t>
  </si>
  <si>
    <t xml:space="preserve">            Due To Mercer Series LLC</t>
  </si>
  <si>
    <t xml:space="preserve">            Prepaid Dues Account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</si>
  <si>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</si>
  <si>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</si>
  <si>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</si>
  <si>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</si>
  <si>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</t>
  </si>
  <si>
    <t xml:space="preserve">      Retained Earnings</t>
  </si>
  <si>
    <t xml:space="preserve">      Net Revenue</t>
  </si>
  <si>
    <t xml:space="preserve">   Total Equity</t>
  </si>
  <si>
    <t>TOTAL LIABILITIES AND EQUITY</t>
  </si>
  <si>
    <t>Wednesday, Apr 10, 2024 05:21:48 AM GMT-7</t>
  </si>
  <si>
    <t>The Mercer Condominium Community</t>
  </si>
  <si>
    <t>Statement of Financial Position</t>
  </si>
  <si>
    <t>As of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</si>
</sst>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D36" sqref="D36"/>
    </sheetView>
  </sheetViews>
  <sheetFormatPr defaultRowHeight="15" x14ac:dyDescent="0.25"/>
  <cols>
    <col min="1" max="1" width="37" customWidth="1"/>
    <col min="2" max="4" width="14.5703125" customWidth="1"/>
  </cols>
  <sheetData>
    <row r="1" spans="1:4" ht="18" x14ac:dyDescent="0.25">
      <c r="A1" s="10" t="s">
        <v>37</v>
      </c>
      <c r="B1" s="9"/>
      <c r="C1" s="9"/>
      <c r="D1" s="9"/>
    </row>
    <row r="2" spans="1:4" ht="18" x14ac:dyDescent="0.25">
      <c r="A2" s="10" t="s">
        <v>38</v>
      </c>
      <c r="B2" s="9"/>
      <c r="C2" s="9"/>
      <c r="D2" s="9"/>
    </row>
    <row r="3" spans="1:4" x14ac:dyDescent="0.25">
      <c r="A3" s="11" t="s">
        <v>39</v>
      </c>
      <c r="B3" s="9"/>
      <c r="C3" s="9"/>
      <c r="D3" s="9"/>
    </row>
    <row r="5" spans="1:4" x14ac:dyDescent="0.25">
      <c r="A5" s="1"/>
      <c r="B5" s="2" t="s">
        <v>0</v>
      </c>
      <c r="C5" s="2" t="s">
        <v>1</v>
      </c>
      <c r="D5" s="2" t="s">
        <v>2</v>
      </c>
    </row>
    <row r="6" spans="1:4" x14ac:dyDescent="0.25">
      <c r="A6" s="3" t="s">
        <v>3</v>
      </c>
      <c r="B6" s="4"/>
      <c r="C6" s="4"/>
      <c r="D6" s="4"/>
    </row>
    <row r="7" spans="1:4" x14ac:dyDescent="0.25">
      <c r="A7" s="3" t="s">
        <v>4</v>
      </c>
      <c r="B7" s="4"/>
      <c r="C7" s="4"/>
      <c r="D7" s="4"/>
    </row>
    <row r="8" spans="1:4" x14ac:dyDescent="0.25">
      <c r="A8" s="3" t="s">
        <v>5</v>
      </c>
      <c r="B8" s="4"/>
      <c r="C8" s="4"/>
      <c r="D8" s="4"/>
    </row>
    <row r="9" spans="1:4" x14ac:dyDescent="0.25">
      <c r="A9" s="3" t="s">
        <v>6</v>
      </c>
      <c r="B9" s="5">
        <f>5020.32</f>
        <v>5020.32</v>
      </c>
      <c r="C9" s="5">
        <f>B9</f>
        <v>5020.32</v>
      </c>
      <c r="D9" s="5">
        <f>6379.57</f>
        <v>6379.57</v>
      </c>
    </row>
    <row r="10" spans="1:4" x14ac:dyDescent="0.25">
      <c r="A10" s="3" t="s">
        <v>7</v>
      </c>
      <c r="B10" s="5">
        <f>18767.31</f>
        <v>18767.310000000001</v>
      </c>
      <c r="C10" s="5">
        <f>22346.04</f>
        <v>22346.04</v>
      </c>
      <c r="D10" s="5">
        <f>38376.3</f>
        <v>38376.300000000003</v>
      </c>
    </row>
    <row r="11" spans="1:4" x14ac:dyDescent="0.25">
      <c r="A11" s="3" t="s">
        <v>8</v>
      </c>
      <c r="B11" s="5">
        <f>20800</f>
        <v>20800</v>
      </c>
      <c r="C11" s="5">
        <f>23440</f>
        <v>23440</v>
      </c>
      <c r="D11" s="5">
        <f>25840</f>
        <v>25840</v>
      </c>
    </row>
    <row r="12" spans="1:4" x14ac:dyDescent="0.25">
      <c r="A12" s="3" t="s">
        <v>9</v>
      </c>
      <c r="B12" s="6">
        <f>((B9)+(B10))+(B11)</f>
        <v>44587.630000000005</v>
      </c>
      <c r="C12" s="6">
        <f>((C9)+(C10))+(C11)</f>
        <v>50806.36</v>
      </c>
      <c r="D12" s="6">
        <f>((D9)+(D10))+(D11)</f>
        <v>70595.87</v>
      </c>
    </row>
    <row r="13" spans="1:4" x14ac:dyDescent="0.25">
      <c r="A13" s="3" t="s">
        <v>10</v>
      </c>
      <c r="B13" s="4"/>
      <c r="C13" s="4"/>
      <c r="D13" s="4"/>
    </row>
    <row r="14" spans="1:4" x14ac:dyDescent="0.25">
      <c r="A14" s="3" t="s">
        <v>11</v>
      </c>
      <c r="B14" s="5">
        <f>4185.88</f>
        <v>4185.88</v>
      </c>
      <c r="C14" s="5">
        <f>-21777.66</f>
        <v>-21777.66</v>
      </c>
      <c r="D14" s="5">
        <f>-37317.66</f>
        <v>-37317.660000000003</v>
      </c>
    </row>
    <row r="15" spans="1:4" x14ac:dyDescent="0.25">
      <c r="A15" s="3" t="s">
        <v>12</v>
      </c>
      <c r="B15" s="6">
        <f>B14</f>
        <v>4185.88</v>
      </c>
      <c r="C15" s="6">
        <f>C14</f>
        <v>-21777.66</v>
      </c>
      <c r="D15" s="6">
        <f>D14</f>
        <v>-37317.660000000003</v>
      </c>
    </row>
    <row r="16" spans="1:4" x14ac:dyDescent="0.25">
      <c r="A16" s="3" t="s">
        <v>13</v>
      </c>
      <c r="B16" s="4"/>
      <c r="C16" s="4"/>
      <c r="D16" s="4"/>
    </row>
    <row r="17" spans="1:4" x14ac:dyDescent="0.25">
      <c r="A17" s="3" t="s">
        <v>14</v>
      </c>
      <c r="B17" s="5">
        <v>1265</v>
      </c>
      <c r="C17" s="5">
        <v>600</v>
      </c>
      <c r="D17" s="5">
        <v>600</v>
      </c>
    </row>
    <row r="18" spans="1:4" x14ac:dyDescent="0.25">
      <c r="A18" s="3" t="s">
        <v>15</v>
      </c>
      <c r="B18" s="6">
        <f>B17</f>
        <v>1265</v>
      </c>
      <c r="C18" s="6">
        <f>C17</f>
        <v>600</v>
      </c>
      <c r="D18" s="6">
        <f>D17</f>
        <v>600</v>
      </c>
    </row>
    <row r="19" spans="1:4" x14ac:dyDescent="0.25">
      <c r="A19" s="3" t="s">
        <v>16</v>
      </c>
      <c r="B19" s="6">
        <f>((B12)+(B15))+(B18)</f>
        <v>50038.51</v>
      </c>
      <c r="C19" s="6">
        <f>((C12)+(C15))+(C18)</f>
        <v>29628.7</v>
      </c>
      <c r="D19" s="6">
        <f>((D12)+(D15))+(D18)</f>
        <v>33878.209999999992</v>
      </c>
    </row>
    <row r="20" spans="1:4" x14ac:dyDescent="0.25">
      <c r="A20" s="3" t="s">
        <v>17</v>
      </c>
      <c r="B20" s="7">
        <f>B19</f>
        <v>50038.51</v>
      </c>
      <c r="C20" s="7">
        <f>C19</f>
        <v>29628.7</v>
      </c>
      <c r="D20" s="7">
        <f>D19</f>
        <v>33878.209999999992</v>
      </c>
    </row>
    <row r="21" spans="1:4" x14ac:dyDescent="0.25">
      <c r="A21" s="3" t="s">
        <v>18</v>
      </c>
      <c r="B21" s="4"/>
      <c r="C21" s="4"/>
      <c r="D21" s="4"/>
    </row>
    <row r="22" spans="1:4" x14ac:dyDescent="0.25">
      <c r="A22" s="3" t="s">
        <v>19</v>
      </c>
      <c r="B22" s="4"/>
      <c r="C22" s="4"/>
      <c r="D22" s="4"/>
    </row>
    <row r="23" spans="1:4" x14ac:dyDescent="0.25">
      <c r="A23" s="3" t="s">
        <v>20</v>
      </c>
      <c r="B23" s="4"/>
      <c r="C23" s="4"/>
      <c r="D23" s="4"/>
    </row>
    <row r="24" spans="1:4" x14ac:dyDescent="0.25">
      <c r="A24" s="3" t="s">
        <v>21</v>
      </c>
      <c r="B24" s="4"/>
      <c r="C24" s="4"/>
      <c r="D24" s="4"/>
    </row>
    <row r="25" spans="1:4" x14ac:dyDescent="0.25">
      <c r="A25" s="3" t="s">
        <v>22</v>
      </c>
      <c r="B25" s="5">
        <f>7560</f>
        <v>7560</v>
      </c>
      <c r="C25" s="5">
        <f>B25</f>
        <v>7560</v>
      </c>
      <c r="D25" s="5">
        <f>5670</f>
        <v>5670</v>
      </c>
    </row>
    <row r="26" spans="1:4" x14ac:dyDescent="0.25">
      <c r="A26" s="3" t="s">
        <v>23</v>
      </c>
      <c r="B26" s="6">
        <f>B25</f>
        <v>7560</v>
      </c>
      <c r="C26" s="6">
        <f>C25</f>
        <v>7560</v>
      </c>
      <c r="D26" s="6">
        <f>D25</f>
        <v>5670</v>
      </c>
    </row>
    <row r="27" spans="1:4" x14ac:dyDescent="0.25">
      <c r="A27" s="3" t="s">
        <v>24</v>
      </c>
      <c r="B27" s="4"/>
      <c r="C27" s="4"/>
      <c r="D27" s="4"/>
    </row>
    <row r="28" spans="1:4" x14ac:dyDescent="0.25">
      <c r="A28" s="3" t="s">
        <v>25</v>
      </c>
      <c r="B28" s="5">
        <f>20328.05</f>
        <v>20328.05</v>
      </c>
      <c r="C28" s="5">
        <f>0</f>
        <v>0</v>
      </c>
      <c r="D28" s="5">
        <f>-2676.06</f>
        <v>-2676.06</v>
      </c>
    </row>
    <row r="29" spans="1:4" x14ac:dyDescent="0.25">
      <c r="A29" s="3" t="s">
        <v>26</v>
      </c>
      <c r="B29" s="5">
        <f>8140</f>
        <v>8140</v>
      </c>
      <c r="C29" s="5">
        <f>7020</f>
        <v>7020</v>
      </c>
      <c r="D29" s="5">
        <f>7160</f>
        <v>7160</v>
      </c>
    </row>
    <row r="30" spans="1:4" x14ac:dyDescent="0.25">
      <c r="A30" s="3" t="s">
        <v>27</v>
      </c>
      <c r="B30" s="6">
        <f>(B28)+(B29)</f>
        <v>28468.05</v>
      </c>
      <c r="C30" s="6">
        <f>(C28)+(C29)</f>
        <v>7020</v>
      </c>
      <c r="D30" s="6">
        <f>(D28)+(D29)</f>
        <v>4483.9400000000005</v>
      </c>
    </row>
    <row r="31" spans="1:4" x14ac:dyDescent="0.25">
      <c r="A31" s="3" t="s">
        <v>28</v>
      </c>
      <c r="B31" s="6">
        <f>(B26)+(B30)</f>
        <v>36028.050000000003</v>
      </c>
      <c r="C31" s="6">
        <f>(C26)+(C30)</f>
        <v>14580</v>
      </c>
      <c r="D31" s="6">
        <f>(D26)+(D30)</f>
        <v>10153.94</v>
      </c>
    </row>
    <row r="32" spans="1:4" x14ac:dyDescent="0.25">
      <c r="A32" s="3" t="s">
        <v>29</v>
      </c>
      <c r="B32" s="6">
        <f>B31</f>
        <v>36028.050000000003</v>
      </c>
      <c r="C32" s="6">
        <f>C31</f>
        <v>14580</v>
      </c>
      <c r="D32" s="6">
        <f>D31</f>
        <v>10153.94</v>
      </c>
    </row>
    <row r="33" spans="1:4" x14ac:dyDescent="0.25">
      <c r="A33" s="3" t="s">
        <v>30</v>
      </c>
      <c r="B33" s="4"/>
      <c r="C33" s="4"/>
      <c r="D33" s="4"/>
    </row>
    <row r="34" spans="1:4" x14ac:dyDescent="0.25">
      <c r="A34" s="3" t="s">
        <v>31</v>
      </c>
      <c r="B34" s="5">
        <f>0.19</f>
        <v>0.19</v>
      </c>
      <c r="C34" s="5">
        <f>0.19</f>
        <v>0.19</v>
      </c>
      <c r="D34" s="5">
        <f>C34</f>
        <v>0.19</v>
      </c>
    </row>
    <row r="35" spans="1:4" x14ac:dyDescent="0.25">
      <c r="A35" s="3" t="s">
        <v>32</v>
      </c>
      <c r="B35" s="5">
        <f>6468.57</f>
        <v>6468.57</v>
      </c>
      <c r="C35" s="5">
        <f>B35</f>
        <v>6468.57</v>
      </c>
      <c r="D35" s="5">
        <f>C35</f>
        <v>6468.57</v>
      </c>
    </row>
    <row r="36" spans="1:4" x14ac:dyDescent="0.25">
      <c r="A36" s="3" t="s">
        <v>33</v>
      </c>
      <c r="B36" s="5">
        <f>17628.81</f>
        <v>17628.810000000001</v>
      </c>
      <c r="C36" s="5">
        <f>28717.05</f>
        <v>28717.05</v>
      </c>
      <c r="D36" s="5">
        <f>38392.62</f>
        <v>38392.620000000003</v>
      </c>
    </row>
    <row r="37" spans="1:4" x14ac:dyDescent="0.25">
      <c r="A37" s="3" t="s">
        <v>34</v>
      </c>
      <c r="B37" s="6">
        <f>((B34)+(B35))+(B36)</f>
        <v>24097.57</v>
      </c>
      <c r="C37" s="6">
        <f>((C34)+(C35))+(C36)</f>
        <v>35185.81</v>
      </c>
      <c r="D37" s="6">
        <f>((D34)+(D35))+(D36)</f>
        <v>44861.380000000005</v>
      </c>
    </row>
    <row r="38" spans="1:4" x14ac:dyDescent="0.25">
      <c r="A38" s="3" t="s">
        <v>35</v>
      </c>
      <c r="B38" s="7">
        <f>(B32)+(B37)</f>
        <v>60125.62</v>
      </c>
      <c r="C38" s="7">
        <f>(C32)+(C37)</f>
        <v>49765.81</v>
      </c>
      <c r="D38" s="7">
        <f>(D32)+(D37)</f>
        <v>55015.320000000007</v>
      </c>
    </row>
    <row r="39" spans="1:4" x14ac:dyDescent="0.25">
      <c r="A39" s="3"/>
      <c r="B39" s="4"/>
      <c r="C39" s="4"/>
      <c r="D39" s="4"/>
    </row>
    <row r="42" spans="1:4" x14ac:dyDescent="0.25">
      <c r="A42" s="8" t="s">
        <v>36</v>
      </c>
      <c r="B42" s="9"/>
      <c r="C42" s="9"/>
      <c r="D42" s="9"/>
    </row>
  </sheetData>
  <mergeCells count="4">
    <mergeCell ref="A42:D42"/>
    <mergeCell ref="A1:D1"/>
    <mergeCell ref="A2:D2"/>
    <mergeCell ref="A3:D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of Financial Position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Jimmie Needles</cp:lastModifiedBy>
  <cp:lastPrinted>2024-04-10T12:26:55Z</cp:lastPrinted>
  <dcterms:created xsi:type="dcterms:W3CDTF">2024-04-10T12:21:48Z</dcterms:created>
  <dcterms:modified xsi:type="dcterms:W3CDTF">2024-04-10T12:49:02Z</dcterms:modified>
</cp:coreProperties>
</file>