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0" i="1" l="1"/>
</calcChain>
</file>

<file path=xl/sharedStrings.xml><?xml version="1.0" encoding="utf-8"?>
<sst xmlns="http://schemas.openxmlformats.org/spreadsheetml/2006/main" count="111" uniqueCount="111">
  <si>
    <t>Balance Sheet</t>
  </si>
  <si>
    <t>Acadian Roofing, LLC</t>
  </si>
  <si>
    <t>As of Dec 31, 2025</t>
  </si>
  <si>
    <t>Assets</t>
  </si>
  <si>
    <t>Current Assets</t>
  </si>
  <si>
    <t>Bank Accounts</t>
  </si>
  <si>
    <t>Acadian Money Market</t>
  </si>
  <si>
    <t>Acadian Roofing</t>
  </si>
  <si>
    <t>Bill.com Money In Clearing</t>
  </si>
  <si>
    <t>Bill.com Money Out Clearing</t>
  </si>
  <si>
    <t>Total for Bank Accounts</t>
  </si>
  <si>
    <t>Accounts Receivable</t>
  </si>
  <si>
    <t>Accounts Receivable (A/R)</t>
  </si>
  <si>
    <t>Total for Accounts Receivable</t>
  </si>
  <si>
    <t>Other Current Assets</t>
  </si>
  <si>
    <t>Bad Debt</t>
  </si>
  <si>
    <t>Undeposited Funds</t>
  </si>
  <si>
    <t>Total for Other Current Assets</t>
  </si>
  <si>
    <t>Total for Current Assets</t>
  </si>
  <si>
    <t>Fixed Assets</t>
  </si>
  <si>
    <t>15036 Beadreaux Road</t>
  </si>
  <si>
    <t>2019 Chevy 1500</t>
  </si>
  <si>
    <t>2019 Chevy 2500</t>
  </si>
  <si>
    <t>2020 Chevy 2500HD</t>
  </si>
  <si>
    <t>2024 Toyota Tundra2WD</t>
  </si>
  <si>
    <t>2024 Toyota Tundra4WD</t>
  </si>
  <si>
    <t>22' Roll Form Trailer</t>
  </si>
  <si>
    <t>Accumulated Depreciation</t>
  </si>
  <si>
    <t>Chevrolet Truck</t>
  </si>
  <si>
    <t>Computers</t>
  </si>
  <si>
    <t>Dehydration Equipment</t>
  </si>
  <si>
    <t>Drone-Mavic Pro</t>
  </si>
  <si>
    <t>Electric Seamer (1/23/21)</t>
  </si>
  <si>
    <t>Machinery</t>
  </si>
  <si>
    <t>Office Equipment</t>
  </si>
  <si>
    <t>Office Furniture</t>
  </si>
  <si>
    <t>Pallet Carts</t>
  </si>
  <si>
    <t>Original cost</t>
  </si>
  <si>
    <t>Total for Pallet Carts</t>
  </si>
  <si>
    <t>Phoenix Phase Converter</t>
  </si>
  <si>
    <t>PJ Dump Trailer</t>
  </si>
  <si>
    <t>Press Brake</t>
  </si>
  <si>
    <t>Security Camera's</t>
  </si>
  <si>
    <t>Sheet Metal Slitter</t>
  </si>
  <si>
    <t>Tennsmith Mechanical shear LM1014</t>
  </si>
  <si>
    <t>Tennsmith SBS-14-40</t>
  </si>
  <si>
    <t>Trailer</t>
  </si>
  <si>
    <t>Total for Fixed Assets</t>
  </si>
  <si>
    <t>Other Assets</t>
  </si>
  <si>
    <t>14' Cargo Trailer</t>
  </si>
  <si>
    <t>1.5" Electric Roof Seamer</t>
  </si>
  <si>
    <t>Barracuda 6" Gutter Machine</t>
  </si>
  <si>
    <t>Deposits</t>
  </si>
  <si>
    <t>Mitsubishi 5 Ton Forklift</t>
  </si>
  <si>
    <t>NewTech Roll Former</t>
  </si>
  <si>
    <t>Perforation Machine</t>
  </si>
  <si>
    <t>Roll-Off Trailer</t>
  </si>
  <si>
    <t>YDTH Investment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</si>
  <si>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</si>
  <si>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</si>
  <si>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</si>
  <si>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</si>
  <si>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</si>
  <si>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</si>
  <si>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Accounts payable</t>
  </si>
  <si>
    <t>Total for Accounts Payable</t>
  </si>
  <si>
    <t>Credit Cards</t>
  </si>
  <si>
    <t>Bill.com-Divvy Credit Card</t>
  </si>
  <si>
    <t>Capital One Credit Card</t>
  </si>
  <si>
    <t>Total for Credit Cards</t>
  </si>
  <si>
    <t>Other Current Liabilities</t>
  </si>
  <si>
    <t>2-Veritex LOC 2117</t>
  </si>
  <si>
    <t>acadian Equipment LLC</t>
  </si>
  <si>
    <t>Direct Capital Roll Machine</t>
  </si>
  <si>
    <t>Due to MCH, Inc.</t>
  </si>
  <si>
    <t>Payroll Liabilities</t>
  </si>
  <si>
    <t>401K Co Payable</t>
  </si>
  <si>
    <t>Taxes - State (TX)</t>
  </si>
  <si>
    <t>Total for Payroll Liabilities</t>
  </si>
  <si>
    <t>Total for Other Current Liabilities</t>
  </si>
  <si>
    <t>Total for Current Liabilities</t>
  </si>
  <si>
    <t>Long-term Liabilities</t>
  </si>
  <si>
    <t>HELOC 1787</t>
  </si>
  <si>
    <t>HELO Cadence Bank-0488</t>
  </si>
  <si>
    <t>HELO Cadence Bank-0853</t>
  </si>
  <si>
    <t>Note Payable - 2024 Tundra</t>
  </si>
  <si>
    <t>Note Payable - 2024 Tundra 2</t>
  </si>
  <si>
    <t>Note Payable F-150</t>
  </si>
  <si>
    <t>Notes Payable 0463</t>
  </si>
  <si>
    <t>Notes Payable - 4175 (2020 Highlander)</t>
  </si>
  <si>
    <t>Notes Payable- Chevy 2500 HD</t>
  </si>
  <si>
    <t>NP Mitsubishi Forklift</t>
  </si>
  <si>
    <t>NP Tennsmith Direct Capital</t>
  </si>
  <si>
    <t>Total for Long-term Liabilities</t>
  </si>
  <si>
    <t>Total for Liabilities</t>
  </si>
  <si>
    <t>Equity</t>
  </si>
  <si>
    <t>Capital account - Young Nelson</t>
  </si>
  <si>
    <t>Contributions</t>
  </si>
  <si>
    <t>Distributions</t>
  </si>
  <si>
    <t>Member's capital</t>
  </si>
  <si>
    <t>Total for Capital account - Young Nelson</t>
  </si>
  <si>
    <t>Opening Bal Equity</t>
  </si>
  <si>
    <t>Owners Draw</t>
  </si>
  <si>
    <t>Reconciliation Adjustments</t>
  </si>
  <si>
    <t>Retained Earnings</t>
  </si>
  <si>
    <t>Net Income</t>
  </si>
  <si>
    <t>Total for Equity</t>
  </si>
  <si>
    <t>Total for Liabilities and Equity</t>
  </si>
  <si>
    <t/>
  </si>
  <si>
    <t>Total</t>
  </si>
  <si>
    <t>Accrual Basis Monday, April 27, 2026 04:43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</si>
</sst>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7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114"/>
  <sheetViews>
    <sheetView tabSelected="1" workbookViewId="0" topLeftCell="A1"/>
  </sheetViews>
  <sheetFormatPr defaultColWidth="11.255" defaultRowHeight="16"/>
  <cols>
    <col min="1" max="1" width="35" style="50" customWidth="1"/>
    <col min="2" max="2" width="16.125" style="50" customWidth="1"/>
  </cols>
  <sheetData>
    <row r="1" spans="1:1" ht="16">
      <c r="A1" s="35" t="s">
        <v>0</v>
      </c>
    </row>
    <row r="2" spans="1:1" ht="16">
      <c r="A2" s="36" t="s">
        <v>1</v>
      </c>
    </row>
    <row r="3" spans="1:1" ht="16">
      <c r="A3" s="37" t="s">
        <v>2</v>
      </c>
    </row>
    <row r="5" spans="1:2" ht="16">
      <c r="A5" s="52" t="s">
        <v>108</v>
      </c>
      <c r="B5" s="55" t="s">
        <v>109</v>
      </c>
    </row>
    <row r="6" spans="1:1" ht="16">
      <c r="A6" s="39" t="s">
        <v>3</v>
      </c>
    </row>
    <row r="7" spans="1:1" ht="16">
      <c r="A7" s="40" t="s">
        <v>4</v>
      </c>
    </row>
    <row r="8" spans="1:1" ht="16">
      <c r="A8" s="41" t="s">
        <v>5</v>
      </c>
    </row>
    <row r="9" spans="1:2" ht="16">
      <c r="A9" s="42" t="s">
        <v>6</v>
      </c>
      <c r="B9" s="53">
        <v>50109.5</v>
      </c>
    </row>
    <row r="10" spans="1:2" ht="16">
      <c r="A10" s="42" t="s">
        <v>7</v>
      </c>
      <c r="B10" s="53">
        <v>4984.28</v>
      </c>
    </row>
    <row r="11" spans="1:2" ht="16">
      <c r="A11" s="42" t="s">
        <v>8</v>
      </c>
      <c r="B11" s="53">
        <v>0</v>
      </c>
    </row>
    <row r="12" spans="1:2" ht="16">
      <c r="A12" s="42" t="s">
        <v>9</v>
      </c>
      <c r="B12" s="53">
        <v>0</v>
      </c>
    </row>
    <row r="13" spans="1:2" ht="16">
      <c r="A13" s="43" t="s">
        <v>10</v>
      </c>
      <c r="B13" s="54">
        <f>B8+B9+B10+B11+B12</f>
        <v>55093.78</v>
      </c>
    </row>
    <row r="14" spans="1:1" ht="16">
      <c r="A14" s="41" t="s">
        <v>11</v>
      </c>
    </row>
    <row r="15" spans="1:2" ht="16">
      <c r="A15" s="42" t="s">
        <v>12</v>
      </c>
      <c r="B15" s="53">
        <v>282977.9</v>
      </c>
    </row>
    <row r="16" spans="1:2" ht="16">
      <c r="A16" s="43" t="s">
        <v>13</v>
      </c>
      <c r="B16" s="54">
        <f>B14+B15</f>
        <v>282977.9</v>
      </c>
    </row>
    <row r="17" spans="1:1" ht="16">
      <c r="A17" s="41" t="s">
        <v>14</v>
      </c>
    </row>
    <row r="18" spans="1:2" ht="16">
      <c r="A18" s="42" t="s">
        <v>15</v>
      </c>
      <c r="B18" s="53">
        <v>0</v>
      </c>
    </row>
    <row r="19" spans="1:2" ht="16">
      <c r="A19" s="42" t="s">
        <v>16</v>
      </c>
      <c r="B19" s="53">
        <v>19845.26</v>
      </c>
    </row>
    <row r="20" spans="1:2" ht="16">
      <c r="A20" s="43" t="s">
        <v>17</v>
      </c>
      <c r="B20" s="54">
        <f>B17+B18+B19</f>
        <v>19845.26</v>
      </c>
    </row>
    <row r="21" spans="1:2" ht="16">
      <c r="A21" s="44" t="s">
        <v>18</v>
      </c>
      <c r="B21" s="54">
        <f>B7+B13+B16+B20</f>
        <v>357916.94000000006</v>
      </c>
    </row>
    <row r="22" spans="1:1" ht="16">
      <c r="A22" s="40" t="s">
        <v>19</v>
      </c>
    </row>
    <row r="23" spans="1:2" ht="16">
      <c r="A23" s="41" t="s">
        <v>20</v>
      </c>
      <c r="B23" s="53">
        <v>47859.6</v>
      </c>
    </row>
    <row r="24" spans="1:2" ht="16">
      <c r="A24" s="41" t="s">
        <v>21</v>
      </c>
      <c r="B24" s="53">
        <v>38469.92</v>
      </c>
    </row>
    <row r="25" spans="1:2" ht="16">
      <c r="A25" s="41" t="s">
        <v>22</v>
      </c>
      <c r="B25" s="53">
        <v>52417.65</v>
      </c>
    </row>
    <row r="26" spans="1:2" ht="16">
      <c r="A26" s="41" t="s">
        <v>23</v>
      </c>
      <c r="B26" s="53">
        <v>56000.0</v>
      </c>
    </row>
    <row r="27" spans="1:2" ht="16">
      <c r="A27" s="41" t="s">
        <v>24</v>
      </c>
      <c r="B27" s="53">
        <v>50000.01</v>
      </c>
    </row>
    <row r="28" spans="1:2" ht="16">
      <c r="A28" s="41" t="s">
        <v>25</v>
      </c>
      <c r="B28" s="53">
        <v>101824.32</v>
      </c>
    </row>
    <row r="29" spans="1:2" ht="16">
      <c r="A29" s="41" t="s">
        <v>26</v>
      </c>
      <c r="B29" s="53">
        <v>0</v>
      </c>
    </row>
    <row r="30" spans="1:2" ht="16">
      <c r="A30" s="41" t="s">
        <v>27</v>
      </c>
      <c r="B30" s="53">
        <v>-186085.44</v>
      </c>
    </row>
    <row r="31" spans="1:2" ht="16">
      <c r="A31" s="41" t="s">
        <v>28</v>
      </c>
      <c r="B31" s="53">
        <v>65124.32</v>
      </c>
    </row>
    <row r="32" spans="1:2" ht="16">
      <c r="A32" s="41" t="s">
        <v>29</v>
      </c>
      <c r="B32" s="53">
        <v>2581.76</v>
      </c>
    </row>
    <row r="33" spans="1:2" ht="16">
      <c r="A33" s="41" t="s">
        <v>30</v>
      </c>
      <c r="B33" s="53">
        <v>0</v>
      </c>
    </row>
    <row r="34" spans="1:2" ht="16">
      <c r="A34" s="41" t="s">
        <v>31</v>
      </c>
      <c r="B34" s="53">
        <v>0</v>
      </c>
    </row>
    <row r="35" spans="1:2" ht="16">
      <c r="A35" s="41" t="s">
        <v>32</v>
      </c>
      <c r="B35" s="53">
        <v>7328.7</v>
      </c>
    </row>
    <row r="36" spans="1:2" ht="16">
      <c r="A36" s="41" t="s">
        <v>33</v>
      </c>
      <c r="B36" s="53">
        <v>125323.1</v>
      </c>
    </row>
    <row r="37" spans="1:2" ht="16">
      <c r="A37" s="41" t="s">
        <v>34</v>
      </c>
      <c r="B37" s="53">
        <v>19475.04</v>
      </c>
    </row>
    <row r="38" spans="1:2" ht="16">
      <c r="A38" s="41" t="s">
        <v>35</v>
      </c>
      <c r="B38" s="53">
        <v>10975.86</v>
      </c>
    </row>
    <row r="39" spans="1:2" ht="16">
      <c r="A39" s="41" t="s">
        <v>36</v>
      </c>
      <c r="B39" s="53">
        <v>5646.42</v>
      </c>
    </row>
    <row r="40" spans="1:2" ht="16">
      <c r="A40" s="42" t="s">
        <v>37</v>
      </c>
      <c r="B40" s="53">
        <v>5646.42</v>
      </c>
    </row>
    <row r="41" spans="1:2" ht="16">
      <c r="A41" s="43" t="s">
        <v>38</v>
      </c>
      <c r="B41" s="54">
        <f>B39+B40</f>
        <v>11292.84</v>
      </c>
    </row>
    <row r="42" spans="1:2" ht="16">
      <c r="A42" s="41" t="s">
        <v>39</v>
      </c>
      <c r="B42" s="53">
        <v>0</v>
      </c>
    </row>
    <row r="43" spans="1:2" ht="16">
      <c r="A43" s="41" t="s">
        <v>40</v>
      </c>
      <c r="B43" s="53">
        <v>5800.0</v>
      </c>
    </row>
    <row r="44" spans="1:2" ht="16">
      <c r="A44" s="41" t="s">
        <v>41</v>
      </c>
      <c r="B44" s="53">
        <v>0</v>
      </c>
    </row>
    <row r="45" spans="1:2" ht="16">
      <c r="A45" s="41" t="s">
        <v>42</v>
      </c>
      <c r="B45" s="53">
        <v>0</v>
      </c>
    </row>
    <row r="46" spans="1:2" ht="16">
      <c r="A46" s="41" t="s">
        <v>43</v>
      </c>
      <c r="B46" s="53">
        <v>0</v>
      </c>
    </row>
    <row r="47" spans="1:2" ht="16">
      <c r="A47" s="41" t="s">
        <v>44</v>
      </c>
      <c r="B47" s="53">
        <v>0</v>
      </c>
    </row>
    <row r="48" spans="1:2" ht="16">
      <c r="A48" s="41" t="s">
        <v>45</v>
      </c>
      <c r="B48" s="53">
        <v>106100.0</v>
      </c>
    </row>
    <row r="49" spans="1:2" ht="16">
      <c r="A49" s="41" t="s">
        <v>46</v>
      </c>
      <c r="B49" s="53">
        <v>37101.73</v>
      </c>
    </row>
    <row r="50" spans="1:2" ht="16">
      <c r="A50" s="44" t="s">
        <v>47</v>
      </c>
      <c r="B50" s="54">
        <f>B22+B23+B24+B25+B26+B27+B28+B29+B30+B31+B32+B33+B34+B35+B36+B37+B38+B41+B42+B43+B44+B45+B46+B47+B48+B49</f>
        <v>551589.41</v>
      </c>
    </row>
    <row r="51" spans="1:1" ht="16">
      <c r="A51" s="40" t="s">
        <v>48</v>
      </c>
    </row>
    <row r="52" spans="1:2" ht="16">
      <c r="A52" s="41" t="s">
        <v>49</v>
      </c>
      <c r="B52" s="53">
        <v>0</v>
      </c>
    </row>
    <row r="53" spans="1:2" ht="16">
      <c r="A53" s="41" t="s">
        <v>50</v>
      </c>
      <c r="B53" s="53">
        <v>9005.02</v>
      </c>
    </row>
    <row r="54" spans="1:2" ht="16">
      <c r="A54" s="41" t="s">
        <v>51</v>
      </c>
      <c r="B54" s="53">
        <v>0</v>
      </c>
    </row>
    <row r="55" spans="1:2" ht="16">
      <c r="A55" s="41" t="s">
        <v>52</v>
      </c>
      <c r="B55" s="53">
        <v>0</v>
      </c>
    </row>
    <row r="56" spans="1:2" ht="16">
      <c r="A56" s="41" t="s">
        <v>53</v>
      </c>
      <c r="B56" s="53">
        <v>30889.47</v>
      </c>
    </row>
    <row r="57" spans="1:2" ht="16">
      <c r="A57" s="41" t="s">
        <v>54</v>
      </c>
      <c r="B57" s="53">
        <v>113900.0</v>
      </c>
    </row>
    <row r="58" spans="1:2" ht="16">
      <c r="A58" s="41" t="s">
        <v>55</v>
      </c>
      <c r="B58" s="53">
        <v>9538.9</v>
      </c>
    </row>
    <row r="59" spans="1:2" ht="16">
      <c r="A59" s="41" t="s">
        <v>56</v>
      </c>
      <c r="B59" s="53">
        <v>26314.94</v>
      </c>
    </row>
    <row r="60" spans="1:2" ht="16">
      <c r="A60" s="41" t="s">
        <v>57</v>
      </c>
      <c r="B60" s="53">
        <v>60000.0</v>
      </c>
    </row>
    <row r="61" spans="1:2" ht="16">
      <c r="A61" s="44" t="s">
        <v>58</v>
      </c>
      <c r="B61" s="54">
        <f>B51+B52+B53+B54+B55+B56+B57+B58+B59+B60</f>
        <v>249648.33</v>
      </c>
    </row>
    <row r="62" spans="1:2" ht="16">
      <c r="A62" s="45" t="s">
        <v>59</v>
      </c>
      <c r="B62" s="54">
        <f>B21+B50+B61</f>
        <v>1159154.6800000002</v>
      </c>
    </row>
    <row r="63" spans="1:1" ht="16">
      <c r="A63" s="39" t="s">
        <v>60</v>
      </c>
    </row>
    <row r="64" spans="1:1" ht="16">
      <c r="A64" s="40" t="s">
        <v>61</v>
      </c>
    </row>
    <row r="65" spans="1:1" ht="16">
      <c r="A65" s="41" t="s">
        <v>62</v>
      </c>
    </row>
    <row r="66" spans="1:1" ht="16">
      <c r="A66" s="42" t="s">
        <v>63</v>
      </c>
    </row>
    <row r="67" spans="1:2" ht="16">
      <c r="A67" s="46" t="s">
        <v>64</v>
      </c>
      <c r="B67" s="53">
        <v>58313.08</v>
      </c>
    </row>
    <row r="68" spans="1:2" ht="16">
      <c r="A68" s="47" t="s">
        <v>65</v>
      </c>
      <c r="B68" s="54">
        <f>B66+B67</f>
        <v>58313.08</v>
      </c>
    </row>
    <row r="69" spans="1:1" ht="16">
      <c r="A69" s="42" t="s">
        <v>66</v>
      </c>
    </row>
    <row r="70" spans="1:2" ht="16">
      <c r="A70" s="46" t="s">
        <v>67</v>
      </c>
      <c r="B70" s="53">
        <v>10380.56</v>
      </c>
    </row>
    <row r="71" spans="1:2" ht="16">
      <c r="A71" s="46" t="s">
        <v>68</v>
      </c>
      <c r="B71" s="53">
        <v>8127.4</v>
      </c>
    </row>
    <row r="72" spans="1:2" ht="16">
      <c r="A72" s="47" t="s">
        <v>69</v>
      </c>
      <c r="B72" s="54">
        <f>B69+B70+B71</f>
        <v>18507.96</v>
      </c>
    </row>
    <row r="73" spans="1:1" ht="16">
      <c r="A73" s="42" t="s">
        <v>70</v>
      </c>
    </row>
    <row r="74" spans="1:2" ht="16">
      <c r="A74" s="46" t="s">
        <v>71</v>
      </c>
      <c r="B74" s="53">
        <v>0.25</v>
      </c>
    </row>
    <row r="75" spans="1:2" ht="16">
      <c r="A75" s="46" t="s">
        <v>72</v>
      </c>
      <c r="B75" s="53">
        <v>0</v>
      </c>
    </row>
    <row r="76" spans="1:2" ht="16">
      <c r="A76" s="46" t="s">
        <v>73</v>
      </c>
      <c r="B76" s="53">
        <v>0</v>
      </c>
    </row>
    <row r="77" spans="1:2" ht="16">
      <c r="A77" s="46" t="s">
        <v>74</v>
      </c>
      <c r="B77" s="53">
        <v>0</v>
      </c>
    </row>
    <row r="78" spans="1:2" ht="16">
      <c r="A78" s="46" t="s">
        <v>75</v>
      </c>
      <c r="B78" s="53">
        <v>16103.92</v>
      </c>
    </row>
    <row r="79" spans="1:2" ht="16">
      <c r="A79" s="48" t="s">
        <v>76</v>
      </c>
      <c r="B79" s="53">
        <v>2307.72</v>
      </c>
    </row>
    <row r="80" spans="1:2" ht="16">
      <c r="A80" s="48" t="s">
        <v>77</v>
      </c>
      <c r="B80" s="53">
        <v>-321.48</v>
      </c>
    </row>
    <row r="81" spans="1:2" ht="16">
      <c r="A81" s="49" t="s">
        <v>78</v>
      </c>
      <c r="B81" s="54">
        <f>B78+B79+B80</f>
        <v>18090.16</v>
      </c>
    </row>
    <row r="82" spans="1:2" ht="16">
      <c r="A82" s="47" t="s">
        <v>79</v>
      </c>
      <c r="B82" s="54">
        <f>B73+B74+B75+B76+B77+B81</f>
        <v>18090.41</v>
      </c>
    </row>
    <row r="83" spans="1:2" ht="16">
      <c r="A83" s="43" t="s">
        <v>80</v>
      </c>
      <c r="B83" s="54">
        <f>B65+B68+B72+B82</f>
        <v>94911.45000000001</v>
      </c>
    </row>
    <row r="84" spans="1:1" ht="16">
      <c r="A84" s="41" t="s">
        <v>81</v>
      </c>
    </row>
    <row r="85" spans="1:2" ht="16">
      <c r="A85" s="42" t="s">
        <v>82</v>
      </c>
      <c r="B85" s="53">
        <v>0</v>
      </c>
    </row>
    <row r="86" spans="1:2" ht="16">
      <c r="A86" s="42" t="s">
        <v>83</v>
      </c>
      <c r="B86" s="53">
        <v>0</v>
      </c>
    </row>
    <row r="87" spans="1:2" ht="16">
      <c r="A87" s="42" t="s">
        <v>84</v>
      </c>
      <c r="B87" s="53">
        <v>0</v>
      </c>
    </row>
    <row r="88" spans="1:2" ht="16">
      <c r="A88" s="42" t="s">
        <v>85</v>
      </c>
      <c r="B88" s="53">
        <v>0</v>
      </c>
    </row>
    <row r="89" spans="1:2" ht="16">
      <c r="A89" s="42" t="s">
        <v>86</v>
      </c>
      <c r="B89" s="53">
        <v>40729.68</v>
      </c>
    </row>
    <row r="90" spans="1:2" ht="16">
      <c r="A90" s="42" t="s">
        <v>87</v>
      </c>
      <c r="B90" s="53">
        <v>0</v>
      </c>
    </row>
    <row r="91" spans="1:2" ht="16">
      <c r="A91" s="42" t="s">
        <v>88</v>
      </c>
      <c r="B91" s="53">
        <v>0</v>
      </c>
    </row>
    <row r="92" spans="1:2" ht="16">
      <c r="A92" s="42" t="s">
        <v>89</v>
      </c>
      <c r="B92" s="53">
        <v>0</v>
      </c>
    </row>
    <row r="93" spans="1:2" ht="16">
      <c r="A93" s="42" t="s">
        <v>90</v>
      </c>
      <c r="B93" s="53">
        <v>0</v>
      </c>
    </row>
    <row r="94" spans="1:2" ht="16">
      <c r="A94" s="42" t="s">
        <v>91</v>
      </c>
      <c r="B94" s="53">
        <v>0</v>
      </c>
    </row>
    <row r="95" spans="1:2" ht="16">
      <c r="A95" s="42" t="s">
        <v>92</v>
      </c>
      <c r="B95" s="53">
        <v>0</v>
      </c>
    </row>
    <row r="96" spans="1:2" ht="16">
      <c r="A96" s="43" t="s">
        <v>93</v>
      </c>
      <c r="B96" s="54">
        <f>B84+B85+B86+B87+B88+B89+B90+B91+B92+B93+B94+B95</f>
        <v>40729.68</v>
      </c>
    </row>
    <row r="97" spans="1:2" ht="16">
      <c r="A97" s="44" t="s">
        <v>94</v>
      </c>
      <c r="B97" s="54">
        <f>B64+B83+B96</f>
        <v>135641.13</v>
      </c>
    </row>
    <row r="98" spans="1:1" ht="16">
      <c r="A98" s="40" t="s">
        <v>95</v>
      </c>
    </row>
    <row r="99" spans="1:2" ht="16">
      <c r="A99" s="41" t="s">
        <v>96</v>
      </c>
      <c r="B99" s="53">
        <v>32142.28</v>
      </c>
    </row>
    <row r="100" spans="1:2" ht="16">
      <c r="A100" s="42" t="s">
        <v>97</v>
      </c>
      <c r="B100" s="53">
        <v>1344471.35</v>
      </c>
    </row>
    <row r="101" spans="1:2" ht="16">
      <c r="A101" s="42" t="s">
        <v>98</v>
      </c>
      <c r="B101" s="53">
        <v>-1404464.74</v>
      </c>
    </row>
    <row r="102" spans="1:2" ht="16">
      <c r="A102" s="42" t="s">
        <v>99</v>
      </c>
      <c r="B102" s="53">
        <v>-189459.96</v>
      </c>
    </row>
    <row r="103" spans="1:2" ht="16">
      <c r="A103" s="43" t="s">
        <v>100</v>
      </c>
      <c r="B103" s="54">
        <f>B99+B100+B101+B102</f>
        <v>-217311.06999999986</v>
      </c>
    </row>
    <row r="104" spans="1:2" ht="16">
      <c r="A104" s="41" t="s">
        <v>101</v>
      </c>
      <c r="B104" s="53">
        <v>0</v>
      </c>
    </row>
    <row r="105" spans="1:2" ht="16">
      <c r="A105" s="41" t="s">
        <v>102</v>
      </c>
      <c r="B105" s="53">
        <v>-90071.99</v>
      </c>
    </row>
    <row r="106" spans="1:2" ht="16">
      <c r="A106" s="41" t="s">
        <v>103</v>
      </c>
      <c r="B106" s="53">
        <v>30043.03</v>
      </c>
    </row>
    <row r="107" spans="1:2" ht="16">
      <c r="A107" s="41" t="s">
        <v>104</v>
      </c>
      <c r="B107" s="53">
        <v>1109773.9100000039</v>
      </c>
    </row>
    <row r="108" spans="1:2" ht="16">
      <c r="A108" s="41" t="s">
        <v>105</v>
      </c>
      <c r="B108" s="53">
        <v>191079.6700000003</v>
      </c>
    </row>
    <row r="109" spans="1:2" ht="16">
      <c r="A109" s="44" t="s">
        <v>106</v>
      </c>
      <c r="B109" s="54">
        <f>B98+B103+B104+B105+B106+B107+B108</f>
        <v>1023513.5500000042</v>
      </c>
    </row>
    <row r="110" spans="1:2" ht="16">
      <c r="A110" s="45" t="s">
        <v>107</v>
      </c>
      <c r="B110" s="54">
        <f>B97+B109</f>
        <v>1159154.6800000044</v>
      </c>
    </row>
    <row r="114" spans="1:1" ht="16">
      <c r="A114" s="56" t="s">
        <v>110</v>
      </c>
    </row>
  </sheetData>
  <mergeCells count="4">
    <mergeCell ref="A1:B1"/>
    <mergeCell ref="A2:B2"/>
    <mergeCell ref="A3:B3"/>
    <mergeCell ref="A114:B11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