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umar97/dev/teps/app/src/test/resources/CrbReportsPlugin/Template/"/>
    </mc:Choice>
  </mc:AlternateContent>
  <bookViews>
    <workbookView xWindow="3880" yWindow="2200" windowWidth="28040" windowHeight="17440" activeTab="0"/>
  </bookViews>
  <sheets>
    <sheet name="Sheet1" sheetId="1" r:id="rId2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7" i="1" l="1"/>
</calcChain>
</file>

<file path=xl/sharedStrings.xml><?xml version="1.0" encoding="utf-8"?>
<sst xmlns="http://schemas.openxmlformats.org/spreadsheetml/2006/main" count="108" uniqueCount="107">
  <si>
    <t>Profit and Loss</t>
  </si>
  <si>
    <t>Acadian Roofing, LLC</t>
  </si>
  <si>
    <t>January-December, 2025</t>
  </si>
  <si>
    <t>Income</t>
  </si>
  <si>
    <t>NEW INCOME</t>
  </si>
  <si>
    <t>Door and Window Pans</t>
  </si>
  <si>
    <t>Exteriors - Other</t>
  </si>
  <si>
    <t>Gutters</t>
  </si>
  <si>
    <t>Roofing</t>
  </si>
  <si>
    <t>Skylights</t>
  </si>
  <si>
    <t>Waterproofing</t>
  </si>
  <si>
    <t>Total for NEW INCOME</t>
  </si>
  <si>
    <t>Total for Income</t>
  </si>
  <si>
    <t>Cost of Goods Sold</t>
  </si>
  <si>
    <t>Construction Materials Costs</t>
  </si>
  <si>
    <t>Balcony Waterproofing Material</t>
  </si>
  <si>
    <t>Flashing Material</t>
  </si>
  <si>
    <t>Gutter Material</t>
  </si>
  <si>
    <t>Roofing Material-Shingles</t>
  </si>
  <si>
    <t>Roofing Material-Standing Seam</t>
  </si>
  <si>
    <t>Steel Construction Materials</t>
  </si>
  <si>
    <t>Supplies and Materials</t>
  </si>
  <si>
    <t>Total for Construction Materials Costs</t>
  </si>
  <si>
    <t>Equipment Rental for Jobs</t>
  </si>
  <si>
    <t>Payroll Expense</t>
  </si>
  <si>
    <t>Benefits</t>
  </si>
  <si>
    <t>Employer Tax Expense</t>
  </si>
  <si>
    <t>Salaries &amp; Wages</t>
  </si>
  <si>
    <t>Total for Payroll Expense</t>
  </si>
  <si>
    <t>Postage &amp; Delivery</t>
  </si>
  <si>
    <t>Satellite and Take-Off Measurements</t>
  </si>
  <si>
    <t>Standing Seam Coil</t>
  </si>
  <si>
    <t>Subcontractors Expense (labor)</t>
  </si>
  <si>
    <t>Balcony Waterproofing Labor</t>
  </si>
  <si>
    <t>Gutter Installation Labor</t>
  </si>
  <si>
    <t>Roofing Labor</t>
  </si>
  <si>
    <t>Total for Subcontractors Expense (labor)</t>
  </si>
  <si>
    <t>Trash Disposal</t>
  </si>
  <si>
    <t>Warranty Registration</t>
  </si>
  <si>
    <t>Wind Inspection</t>
  </si>
  <si>
    <t>Total for Cost of Goods Sold</t>
  </si>
  <si>
    <t>Gross Profit</t>
  </si>
  <si>
    <t>Expenses</t>
  </si>
  <si>
    <t>Advertising</t>
  </si>
  <si>
    <t>Automobile Expense</t>
  </si>
  <si>
    <t>Fuel</t>
  </si>
  <si>
    <t>Parking &amp; Tolls</t>
  </si>
  <si>
    <t>Repair &amp; Maintenance</t>
  </si>
  <si>
    <t>Vehicle Registrations</t>
  </si>
  <si>
    <t>Total for Automobile Expense</t>
  </si>
  <si>
    <t>Bank Service Charges</t>
  </si>
  <si>
    <t>Bookkeeping</t>
  </si>
  <si>
    <t>Charitable Contributions</t>
  </si>
  <si>
    <t>City Permits</t>
  </si>
  <si>
    <t>Computer Software Expense</t>
  </si>
  <si>
    <t>Customer Gifts</t>
  </si>
  <si>
    <t>Customer or Community Goodwill</t>
  </si>
  <si>
    <t>Dues &amp; subscriptions</t>
  </si>
  <si>
    <t>Employee 401K Contributions Paid</t>
  </si>
  <si>
    <t>Employee Tax Paid Expense</t>
  </si>
  <si>
    <t>Equipment Repairs</t>
  </si>
  <si>
    <t>Insurance Expense</t>
  </si>
  <si>
    <t>Auto Insurance</t>
  </si>
  <si>
    <t>Flood Insurance</t>
  </si>
  <si>
    <t>Key Man Life Insurance</t>
  </si>
  <si>
    <t>Liability Insurance</t>
  </si>
  <si>
    <t>Medical Insurance</t>
  </si>
  <si>
    <t>Workers Comp</t>
  </si>
  <si>
    <t>Total for Insurance Expense</t>
  </si>
  <si>
    <t>Legal Fees</t>
  </si>
  <si>
    <t>Meals and Entertainment</t>
  </si>
  <si>
    <t>Merchant Fees</t>
  </si>
  <si>
    <t>Office Expense</t>
  </si>
  <si>
    <t>Office Supplies</t>
  </si>
  <si>
    <t>Payroll Processing Fees</t>
  </si>
  <si>
    <t>Professional Fees</t>
  </si>
  <si>
    <t>Propane</t>
  </si>
  <si>
    <t>QuickBooks Payments Fees</t>
  </si>
  <si>
    <t>Rent Expense</t>
  </si>
  <si>
    <t>Repairs and Maintenance</t>
  </si>
  <si>
    <t>Small Office Equipment</t>
  </si>
  <si>
    <t>Taxes</t>
  </si>
  <si>
    <t>IRS Tax Payments</t>
  </si>
  <si>
    <t>Property Taxes</t>
  </si>
  <si>
    <t>Texas Franchise Tax</t>
  </si>
  <si>
    <t>Total for Taxes</t>
  </si>
  <si>
    <t>Travel &amp; Transportation</t>
  </si>
  <si>
    <t>Truck and Trailer Rental</t>
  </si>
  <si>
    <t>Utilities</t>
  </si>
  <si>
    <t>Electricity</t>
  </si>
  <si>
    <t>Telephone Expense</t>
  </si>
  <si>
    <t>Total for Utilities</t>
  </si>
  <si>
    <t>Total for Expenses</t>
  </si>
  <si>
    <t>Net Operating Income</t>
  </si>
  <si>
    <t>Other Income</t>
  </si>
  <si>
    <t>CC Cash Back Rewards</t>
  </si>
  <si>
    <t>Convenience Fees</t>
  </si>
  <si>
    <t>Interest Income</t>
  </si>
  <si>
    <t>Total for Other Income</t>
  </si>
  <si>
    <t>Other Expenses</t>
  </si>
  <si>
    <t>Convenience Fee Paid</t>
  </si>
  <si>
    <t>Total for Other Expenses</t>
  </si>
  <si>
    <t>Net Other Income</t>
  </si>
  <si>
    <t>Net Income</t>
  </si>
  <si>
    <t/>
  </si>
  <si>
    <t>Total</t>
  </si>
  <si>
    <t>Accrual Basis Monday, April 27, 2026 04:45 PM GMT-05:00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</si>
</sst>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$#,##0.00"/>
    <numFmt numFmtId="178" formatCode="#,##0.00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1">
      <alignment/>
      <protection/>
    </xf>
    <xf numFmtId="0" fontId="2" fillId="0" borderId="0">
      <alignment/>
      <protection/>
    </xf>
    <xf numFmtId="0" fontId="2" fillId="0" borderId="2">
      <alignment/>
      <protection/>
    </xf>
  </cellStyleXfs>
  <cellXfs count="41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0" xfId="0" applyFont="1"/>
    <xf numFmtId="0" fontId="0" fillId="0" borderId="0" xfId="0" applyAlignment="1">
      <alignment horizontal="left" indent="2"/>
    </xf>
    <xf numFmtId="0" fontId="3" fillId="0" borderId="0" xfId="0" applyFont="1" applyAlignment="1">
      <alignment horizontal="left" indent="2"/>
    </xf>
    <xf numFmtId="178" fontId="0" fillId="0" borderId="0" xfId="0" applyNumberFormat="1"/>
    <xf numFmtId="178" fontId="3" fillId="0" borderId="0" xfId="0" applyNumberFormat="1" applyFont="1"/>
    <xf numFmtId="0" fontId="2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177" fontId="0" fillId="0" borderId="0" xfId="0" applyNumberFormat="1"/>
    <xf numFmtId="177" fontId="2" fillId="0" borderId="0" xfId="0" applyNumberFormat="1" applyFont="1"/>
    <xf numFmtId="177" fontId="2" fillId="0" borderId="2" xfId="0" applyNumberFormat="1" applyFont="1" applyBorder="1"/>
    <xf numFmtId="177" fontId="5" fillId="0" borderId="2" xfId="0" applyNumberFormat="1" applyFont="1" applyBorder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1" xfId="20">
      <alignment/>
      <protection/>
    </xf>
    <xf numFmtId="0" fontId="4" fillId="0" borderId="1" xfId="20" applyFont="1">
      <alignment/>
      <protection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1" xfId="20" applyFont="1" applyAlignment="1">
      <alignment wrapText="1"/>
      <protection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2"/>
    </xf>
    <xf numFmtId="0" fontId="5" fillId="0" borderId="0" xfId="0" applyFont="1" applyAlignment="1">
      <alignment horizontal="left" wrapText="1" indent="1"/>
    </xf>
    <xf numFmtId="0" fontId="5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4" fillId="0" borderId="1" xfId="20" applyFont="1" applyBorder="1" applyAlignment="1">
      <alignment wrapText="1"/>
      <protection/>
    </xf>
    <xf numFmtId="0" fontId="4" fillId="0" borderId="1" xfId="20" applyFont="1" applyBorder="1" applyAlignment="1">
      <alignment horizontal="center" wrapText="1"/>
      <protection/>
    </xf>
    <xf numFmtId="0" fontId="3" fillId="0" borderId="0" xfId="0" applyFont="1" applyAlignment="1">
      <alignment wrapText="1"/>
    </xf>
    <xf numFmtId="178" fontId="3" fillId="0" borderId="0" xfId="0" applyNumberFormat="1" applyFont="1" applyAlignment="1">
      <alignment wrapText="1"/>
    </xf>
    <xf numFmtId="177" fontId="5" fillId="0" borderId="2" xfId="0" applyNumberFormat="1" applyFont="1" applyBorder="1" applyAlignment="1">
      <alignment wrapText="1"/>
    </xf>
    <xf numFmtId="0" fontId="4" fillId="0" borderId="1" xfId="20" applyFont="1" applyAlignment="1">
      <alignment horizontal="center" wrapText="1"/>
      <protection/>
    </xf>
    <xf numFmtId="0" fontId="3" fillId="0" borderId="0" xfId="0" applyFont="1" applyAlignment="1">
      <alignment horizont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eaderCellStyle" xfId="20"/>
    <cellStyle name="GroupedCellStyle" xfId="21"/>
    <cellStyle name="TotalCellStyle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8D4B3FEF-A70D-B944-82F4-C9836B181100}">
  <dimension ref="A1:B111"/>
  <sheetViews>
    <sheetView tabSelected="1" workbookViewId="0" topLeftCell="A1"/>
  </sheetViews>
  <sheetFormatPr defaultColWidth="11.255" defaultRowHeight="16"/>
  <cols>
    <col min="1" max="1" width="35" style="33" customWidth="1"/>
    <col min="2" max="2" width="16.125" style="33" customWidth="1"/>
  </cols>
  <sheetData>
    <row r="1" spans="1:1" ht="16">
      <c r="A1" s="24" t="s">
        <v>0</v>
      </c>
    </row>
    <row r="2" spans="1:1" ht="16">
      <c r="A2" s="25" t="s">
        <v>1</v>
      </c>
    </row>
    <row r="3" spans="1:1" ht="16">
      <c r="A3" s="26" t="s">
        <v>2</v>
      </c>
    </row>
    <row r="5" spans="1:2" ht="16">
      <c r="A5" s="35" t="s">
        <v>104</v>
      </c>
      <c r="B5" s="39" t="s">
        <v>105</v>
      </c>
    </row>
    <row r="6" spans="1:1" ht="16">
      <c r="A6" s="28" t="s">
        <v>3</v>
      </c>
    </row>
    <row r="7" spans="1:2" ht="16">
      <c r="A7" s="29" t="s">
        <v>4</v>
      </c>
      <c r="B7" s="36"/>
    </row>
    <row r="8" spans="1:2" ht="16">
      <c r="A8" s="30" t="s">
        <v>5</v>
      </c>
      <c r="B8" s="37">
        <v>3450.0</v>
      </c>
    </row>
    <row r="9" spans="1:2" ht="16">
      <c r="A9" s="30" t="s">
        <v>6</v>
      </c>
      <c r="B9" s="37">
        <v>109602.72</v>
      </c>
    </row>
    <row r="10" spans="1:2" ht="16">
      <c r="A10" s="30" t="s">
        <v>7</v>
      </c>
      <c r="B10" s="37">
        <v>196516.91</v>
      </c>
    </row>
    <row r="11" spans="1:2" ht="16">
      <c r="A11" s="30" t="s">
        <v>8</v>
      </c>
      <c r="B11" s="37">
        <v>4184772.68</v>
      </c>
    </row>
    <row r="12" spans="1:2" ht="16">
      <c r="A12" s="30" t="s">
        <v>9</v>
      </c>
      <c r="B12" s="37">
        <v>12200.0</v>
      </c>
    </row>
    <row r="13" spans="1:2" ht="16">
      <c r="A13" s="30" t="s">
        <v>10</v>
      </c>
      <c r="B13" s="37">
        <v>239344.09</v>
      </c>
    </row>
    <row r="14" spans="1:2" ht="16">
      <c r="A14" s="31" t="s">
        <v>11</v>
      </c>
      <c r="B14" s="38">
        <f>B7+B8+B9+B10+B11+B12+B13</f>
        <v>4745886.4</v>
      </c>
    </row>
    <row r="15" spans="1:2" ht="16">
      <c r="A15" s="32" t="s">
        <v>12</v>
      </c>
      <c r="B15" s="38">
        <f>B14</f>
        <v>4745886.4</v>
      </c>
    </row>
    <row r="16" spans="1:1" ht="16">
      <c r="A16" s="28" t="s">
        <v>13</v>
      </c>
    </row>
    <row r="17" spans="1:2" ht="16">
      <c r="A17" s="29" t="s">
        <v>14</v>
      </c>
      <c r="B17" s="36"/>
    </row>
    <row r="18" spans="1:2" ht="16">
      <c r="A18" s="30" t="s">
        <v>15</v>
      </c>
      <c r="B18" s="37">
        <v>99014.53</v>
      </c>
    </row>
    <row r="19" spans="1:2" ht="16">
      <c r="A19" s="30" t="s">
        <v>16</v>
      </c>
      <c r="B19" s="37">
        <v>38783.6</v>
      </c>
    </row>
    <row r="20" spans="1:2" ht="16">
      <c r="A20" s="30" t="s">
        <v>17</v>
      </c>
      <c r="B20" s="37">
        <v>63483.19</v>
      </c>
    </row>
    <row r="21" spans="1:2" ht="16">
      <c r="A21" s="30" t="s">
        <v>18</v>
      </c>
      <c r="B21" s="37">
        <v>729569.19</v>
      </c>
    </row>
    <row r="22" spans="1:2" ht="16">
      <c r="A22" s="30" t="s">
        <v>19</v>
      </c>
      <c r="B22" s="37">
        <v>839225.01</v>
      </c>
    </row>
    <row r="23" spans="1:2" ht="16">
      <c r="A23" s="30" t="s">
        <v>9</v>
      </c>
      <c r="B23" s="37">
        <v>7795.65</v>
      </c>
    </row>
    <row r="24" spans="1:2" ht="16">
      <c r="A24" s="30" t="s">
        <v>20</v>
      </c>
      <c r="B24" s="37">
        <v>2504.39</v>
      </c>
    </row>
    <row r="25" spans="1:2" ht="16">
      <c r="A25" s="30" t="s">
        <v>21</v>
      </c>
      <c r="B25" s="37">
        <v>9266.6</v>
      </c>
    </row>
    <row r="26" spans="1:2" ht="16">
      <c r="A26" s="31" t="s">
        <v>22</v>
      </c>
      <c r="B26" s="38">
        <f>B17+B18+B19+B20+B21+B22+B23+B24+B25</f>
        <v>1789642.16</v>
      </c>
    </row>
    <row r="27" spans="1:2" ht="16">
      <c r="A27" s="29" t="s">
        <v>23</v>
      </c>
      <c r="B27" s="37">
        <v>14977.36</v>
      </c>
    </row>
    <row r="28" spans="1:2" ht="16">
      <c r="A28" s="29" t="s">
        <v>24</v>
      </c>
      <c r="B28" s="36"/>
    </row>
    <row r="29" spans="1:2" ht="16">
      <c r="A29" s="30" t="s">
        <v>25</v>
      </c>
      <c r="B29" s="37">
        <v>5508.75</v>
      </c>
    </row>
    <row r="30" spans="1:2" ht="16">
      <c r="A30" s="30" t="s">
        <v>26</v>
      </c>
      <c r="B30" s="37">
        <v>52755.54</v>
      </c>
    </row>
    <row r="31" spans="1:2" ht="16">
      <c r="A31" s="30" t="s">
        <v>27</v>
      </c>
      <c r="B31" s="37">
        <v>625638.0</v>
      </c>
    </row>
    <row r="32" spans="1:2" ht="16">
      <c r="A32" s="31" t="s">
        <v>28</v>
      </c>
      <c r="B32" s="38">
        <f>B28+B29+B30+B31</f>
        <v>683902.29</v>
      </c>
    </row>
    <row r="33" spans="1:2" ht="16">
      <c r="A33" s="29" t="s">
        <v>29</v>
      </c>
      <c r="B33" s="37">
        <v>352.77</v>
      </c>
    </row>
    <row r="34" spans="1:2" ht="16">
      <c r="A34" s="29" t="s">
        <v>30</v>
      </c>
      <c r="B34" s="37">
        <v>9317.02</v>
      </c>
    </row>
    <row r="35" spans="1:2" ht="16">
      <c r="A35" s="29" t="s">
        <v>31</v>
      </c>
      <c r="B35" s="37">
        <v>113280.63</v>
      </c>
    </row>
    <row r="36" spans="1:2" ht="16">
      <c r="A36" s="29" t="s">
        <v>32</v>
      </c>
      <c r="B36" s="37">
        <v>0</v>
      </c>
    </row>
    <row r="37" spans="1:2" ht="16">
      <c r="A37" s="30" t="s">
        <v>33</v>
      </c>
      <c r="B37" s="37">
        <v>7110.0</v>
      </c>
    </row>
    <row r="38" spans="1:2" ht="16">
      <c r="A38" s="30" t="s">
        <v>34</v>
      </c>
      <c r="B38" s="37">
        <v>33225.69</v>
      </c>
    </row>
    <row r="39" spans="1:2" ht="16">
      <c r="A39" s="30" t="s">
        <v>35</v>
      </c>
      <c r="B39" s="37">
        <v>1023928.11</v>
      </c>
    </row>
    <row r="40" spans="1:2" ht="16">
      <c r="A40" s="31" t="s">
        <v>36</v>
      </c>
      <c r="B40" s="38">
        <f>B36+B37+B38+B39</f>
        <v>1064263.8</v>
      </c>
    </row>
    <row r="41" spans="1:2" ht="16">
      <c r="A41" s="29" t="s">
        <v>37</v>
      </c>
      <c r="B41" s="37">
        <v>13726.68</v>
      </c>
    </row>
    <row r="42" spans="1:2" ht="16">
      <c r="A42" s="29" t="s">
        <v>38</v>
      </c>
      <c r="B42" s="37">
        <v>8944.0</v>
      </c>
    </row>
    <row r="43" spans="1:2" ht="16">
      <c r="A43" s="29" t="s">
        <v>39</v>
      </c>
      <c r="B43" s="37">
        <v>13000.0</v>
      </c>
    </row>
    <row r="44" spans="1:2" ht="16">
      <c r="A44" s="32" t="s">
        <v>40</v>
      </c>
      <c r="B44" s="38">
        <f>B26+B27+B32+B33+B34+B35+B40+B41+B42+B43</f>
        <v>3711406.7100000004</v>
      </c>
    </row>
    <row r="45" spans="1:2" ht="16">
      <c r="A45" s="32" t="s">
        <v>41</v>
      </c>
      <c r="B45" s="38">
        <f>B15-B44</f>
        <v>1034479.69</v>
      </c>
    </row>
    <row r="46" spans="1:1" ht="16">
      <c r="A46" s="28" t="s">
        <v>42</v>
      </c>
    </row>
    <row r="47" spans="1:2" ht="16">
      <c r="A47" s="29" t="s">
        <v>43</v>
      </c>
      <c r="B47" s="37">
        <v>22233.67</v>
      </c>
    </row>
    <row r="48" spans="1:2" ht="16">
      <c r="A48" s="29" t="s">
        <v>44</v>
      </c>
      <c r="B48" s="36"/>
    </row>
    <row r="49" spans="1:2" ht="16">
      <c r="A49" s="30" t="s">
        <v>45</v>
      </c>
      <c r="B49" s="37">
        <v>35301.72</v>
      </c>
    </row>
    <row r="50" spans="1:2" ht="16">
      <c r="A50" s="30" t="s">
        <v>46</v>
      </c>
      <c r="B50" s="37">
        <v>10216.81</v>
      </c>
    </row>
    <row r="51" spans="1:2" ht="16">
      <c r="A51" s="30" t="s">
        <v>47</v>
      </c>
      <c r="B51" s="37">
        <v>22653.27</v>
      </c>
    </row>
    <row r="52" spans="1:2" ht="16">
      <c r="A52" s="30" t="s">
        <v>48</v>
      </c>
      <c r="B52" s="37">
        <v>603.75</v>
      </c>
    </row>
    <row r="53" spans="1:2" ht="16">
      <c r="A53" s="31" t="s">
        <v>49</v>
      </c>
      <c r="B53" s="38">
        <f>B48+B49+B50+B51+B52</f>
        <v>68775.55</v>
      </c>
    </row>
    <row r="54" spans="1:2" ht="16">
      <c r="A54" s="29" t="s">
        <v>50</v>
      </c>
      <c r="B54" s="37">
        <v>279.25</v>
      </c>
    </row>
    <row r="55" spans="1:2" ht="16">
      <c r="A55" s="29" t="s">
        <v>51</v>
      </c>
      <c r="B55" s="37">
        <v>13784.22</v>
      </c>
    </row>
    <row r="56" spans="1:2" ht="16">
      <c r="A56" s="29" t="s">
        <v>52</v>
      </c>
      <c r="B56" s="37">
        <v>61.5</v>
      </c>
    </row>
    <row r="57" spans="1:2" ht="16">
      <c r="A57" s="29" t="s">
        <v>53</v>
      </c>
      <c r="B57" s="37">
        <v>4086.6</v>
      </c>
    </row>
    <row r="58" spans="1:2" ht="16">
      <c r="A58" s="29" t="s">
        <v>54</v>
      </c>
      <c r="B58" s="37">
        <v>29112.87</v>
      </c>
    </row>
    <row r="59" spans="1:2" ht="16">
      <c r="A59" s="29" t="s">
        <v>55</v>
      </c>
      <c r="B59" s="37">
        <v>355.79</v>
      </c>
    </row>
    <row r="60" spans="1:2" ht="16">
      <c r="A60" s="29" t="s">
        <v>56</v>
      </c>
      <c r="B60" s="37">
        <v>20.0</v>
      </c>
    </row>
    <row r="61" spans="1:2" ht="16">
      <c r="A61" s="29" t="s">
        <v>57</v>
      </c>
      <c r="B61" s="37">
        <v>5494.41</v>
      </c>
    </row>
    <row r="62" spans="1:2" ht="16">
      <c r="A62" s="29" t="s">
        <v>58</v>
      </c>
      <c r="B62" s="37">
        <v>11111.85</v>
      </c>
    </row>
    <row r="63" spans="1:2" ht="16">
      <c r="A63" s="29" t="s">
        <v>59</v>
      </c>
      <c r="B63" s="37">
        <v>32747.73</v>
      </c>
    </row>
    <row r="64" spans="1:2" ht="16">
      <c r="A64" s="29" t="s">
        <v>60</v>
      </c>
      <c r="B64" s="37">
        <v>2776.34</v>
      </c>
    </row>
    <row r="65" spans="1:2" ht="16">
      <c r="A65" s="29" t="s">
        <v>61</v>
      </c>
      <c r="B65" s="36"/>
    </row>
    <row r="66" spans="1:2" ht="16">
      <c r="A66" s="30" t="s">
        <v>62</v>
      </c>
      <c r="B66" s="37">
        <v>21373.25</v>
      </c>
    </row>
    <row r="67" spans="1:2" ht="16">
      <c r="A67" s="30" t="s">
        <v>63</v>
      </c>
      <c r="B67" s="37">
        <v>6162.0</v>
      </c>
    </row>
    <row r="68" spans="1:2" ht="16">
      <c r="A68" s="30" t="s">
        <v>64</v>
      </c>
      <c r="B68" s="37">
        <v>1945.0</v>
      </c>
    </row>
    <row r="69" spans="1:2" ht="16">
      <c r="A69" s="30" t="s">
        <v>65</v>
      </c>
      <c r="B69" s="37">
        <v>34583.4</v>
      </c>
    </row>
    <row r="70" spans="1:2" ht="16">
      <c r="A70" s="30" t="s">
        <v>66</v>
      </c>
      <c r="B70" s="37">
        <v>56893.64</v>
      </c>
    </row>
    <row r="71" spans="1:2" ht="16">
      <c r="A71" s="30" t="s">
        <v>67</v>
      </c>
      <c r="B71" s="37">
        <v>4139.99</v>
      </c>
    </row>
    <row r="72" spans="1:2" ht="16">
      <c r="A72" s="31" t="s">
        <v>68</v>
      </c>
      <c r="B72" s="38">
        <f>B65+B66+B67+B68+B69+B70+B71</f>
        <v>125097.28000000001</v>
      </c>
    </row>
    <row r="73" spans="1:2" ht="16">
      <c r="A73" s="29" t="s">
        <v>69</v>
      </c>
      <c r="B73" s="37">
        <v>6413.32</v>
      </c>
    </row>
    <row r="74" spans="1:2" ht="16">
      <c r="A74" s="29" t="s">
        <v>70</v>
      </c>
      <c r="B74" s="37">
        <v>9610.92</v>
      </c>
    </row>
    <row r="75" spans="1:2" ht="16">
      <c r="A75" s="29" t="s">
        <v>71</v>
      </c>
      <c r="B75" s="37">
        <v>12117.07</v>
      </c>
    </row>
    <row r="76" spans="1:2" ht="16">
      <c r="A76" s="29" t="s">
        <v>72</v>
      </c>
      <c r="B76" s="37">
        <v>6243.72</v>
      </c>
    </row>
    <row r="77" spans="1:2" ht="16">
      <c r="A77" s="29" t="s">
        <v>73</v>
      </c>
      <c r="B77" s="37">
        <v>9048.81</v>
      </c>
    </row>
    <row r="78" spans="1:2" ht="16">
      <c r="A78" s="29" t="s">
        <v>74</v>
      </c>
      <c r="B78" s="37">
        <v>1810.6</v>
      </c>
    </row>
    <row r="79" spans="1:2" ht="16">
      <c r="A79" s="29" t="s">
        <v>75</v>
      </c>
      <c r="B79" s="37">
        <v>8810.0</v>
      </c>
    </row>
    <row r="80" spans="1:2" ht="16">
      <c r="A80" s="29" t="s">
        <v>76</v>
      </c>
      <c r="B80" s="37">
        <v>2621.71</v>
      </c>
    </row>
    <row r="81" spans="1:2" ht="16">
      <c r="A81" s="29" t="s">
        <v>77</v>
      </c>
      <c r="B81" s="37">
        <v>2750.08</v>
      </c>
    </row>
    <row r="82" spans="1:2" ht="16">
      <c r="A82" s="29" t="s">
        <v>78</v>
      </c>
      <c r="B82" s="37">
        <v>280850.0</v>
      </c>
    </row>
    <row r="83" spans="1:2" ht="16">
      <c r="A83" s="29" t="s">
        <v>79</v>
      </c>
      <c r="B83" s="37">
        <v>4116.47</v>
      </c>
    </row>
    <row r="84" spans="1:2" ht="16">
      <c r="A84" s="29" t="s">
        <v>80</v>
      </c>
      <c r="B84" s="37">
        <v>98.43</v>
      </c>
    </row>
    <row r="85" spans="1:2" ht="16">
      <c r="A85" s="29" t="s">
        <v>81</v>
      </c>
      <c r="B85" s="37">
        <v>13627.11</v>
      </c>
    </row>
    <row r="86" spans="1:2" ht="16">
      <c r="A86" s="30" t="s">
        <v>82</v>
      </c>
      <c r="B86" s="37">
        <v>108993.28</v>
      </c>
    </row>
    <row r="87" spans="1:2" ht="16">
      <c r="A87" s="30" t="s">
        <v>83</v>
      </c>
      <c r="B87" s="37">
        <v>8845.16</v>
      </c>
    </row>
    <row r="88" spans="1:2" ht="16">
      <c r="A88" s="30" t="s">
        <v>84</v>
      </c>
      <c r="B88" s="37">
        <v>2.0</v>
      </c>
    </row>
    <row r="89" spans="1:2" ht="16">
      <c r="A89" s="31" t="s">
        <v>85</v>
      </c>
      <c r="B89" s="38">
        <f>B85+B86+B87+B88</f>
        <v>131467.55</v>
      </c>
    </row>
    <row r="90" spans="1:2" ht="16">
      <c r="A90" s="29" t="s">
        <v>86</v>
      </c>
      <c r="B90" s="37">
        <v>34526.63</v>
      </c>
    </row>
    <row r="91" spans="1:2" ht="16">
      <c r="A91" s="29" t="s">
        <v>87</v>
      </c>
      <c r="B91" s="37">
        <v>6000.0</v>
      </c>
    </row>
    <row r="92" spans="1:2" ht="16">
      <c r="A92" s="29" t="s">
        <v>88</v>
      </c>
      <c r="B92" s="36"/>
    </row>
    <row r="93" spans="1:2" ht="16">
      <c r="A93" s="30" t="s">
        <v>89</v>
      </c>
      <c r="B93" s="37">
        <v>6926.93</v>
      </c>
    </row>
    <row r="94" spans="1:2" ht="16">
      <c r="A94" s="30" t="s">
        <v>90</v>
      </c>
      <c r="B94" s="37">
        <v>7623.32</v>
      </c>
    </row>
    <row r="95" spans="1:2" ht="16">
      <c r="A95" s="31" t="s">
        <v>91</v>
      </c>
      <c r="B95" s="38">
        <f>B92+B93+B94</f>
        <v>14550.25</v>
      </c>
    </row>
    <row r="96" spans="1:2" ht="16">
      <c r="A96" s="32" t="s">
        <v>92</v>
      </c>
      <c r="B96" s="38">
        <f>B47+B53+B54+B55+B56+B57+B58+B59+B60+B61+B62+B63+B64+B72+B73+B74+B75+B76+B77+B78+B79+B80+B81+B82+B83+B84+B89+B90+B91+B95</f>
        <v>846972.62</v>
      </c>
    </row>
    <row r="97" spans="1:2" ht="16">
      <c r="A97" s="32" t="s">
        <v>93</v>
      </c>
      <c r="B97" s="38">
        <f>B45-B96</f>
        <v>187507.06999999995</v>
      </c>
    </row>
    <row r="98" spans="1:1" ht="16">
      <c r="A98" s="28" t="s">
        <v>94</v>
      </c>
    </row>
    <row r="99" spans="1:2" ht="16">
      <c r="A99" s="29" t="s">
        <v>95</v>
      </c>
      <c r="B99" s="37">
        <v>2754.39</v>
      </c>
    </row>
    <row r="100" spans="1:2" ht="16">
      <c r="A100" s="29" t="s">
        <v>96</v>
      </c>
      <c r="B100" s="37">
        <v>123.75</v>
      </c>
    </row>
    <row r="101" spans="1:2" ht="16">
      <c r="A101" s="29" t="s">
        <v>97</v>
      </c>
      <c r="B101" s="37">
        <v>698.46</v>
      </c>
    </row>
    <row r="102" spans="1:2" ht="16">
      <c r="A102" s="32" t="s">
        <v>98</v>
      </c>
      <c r="B102" s="38">
        <f>B99+B100+B101</f>
        <v>3576.6</v>
      </c>
    </row>
    <row r="103" spans="1:1" ht="16">
      <c r="A103" s="28" t="s">
        <v>99</v>
      </c>
    </row>
    <row r="104" spans="1:2" ht="16">
      <c r="A104" s="29" t="s">
        <v>100</v>
      </c>
      <c r="B104" s="37">
        <v>4.0</v>
      </c>
    </row>
    <row r="105" spans="1:2" ht="16">
      <c r="A105" s="32" t="s">
        <v>101</v>
      </c>
      <c r="B105" s="38">
        <f>B104</f>
        <v>4.0</v>
      </c>
    </row>
    <row r="106" spans="1:2" ht="16">
      <c r="A106" s="32" t="s">
        <v>102</v>
      </c>
      <c r="B106" s="38">
        <f>B102-B105</f>
        <v>3572.6</v>
      </c>
    </row>
    <row r="107" spans="1:2" ht="16">
      <c r="A107" s="32" t="s">
        <v>103</v>
      </c>
      <c r="B107" s="38">
        <f>B97+B106</f>
        <v>191079.66999999995</v>
      </c>
    </row>
    <row r="111" spans="1:1" ht="16">
      <c r="A111" s="40" t="s">
        <v>106</v>
      </c>
    </row>
  </sheetData>
  <mergeCells count="4">
    <mergeCell ref="A1:B1"/>
    <mergeCell ref="A2:B2"/>
    <mergeCell ref="A3:B3"/>
    <mergeCell ref="A111:B11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2022-03-24T08:55:57Z</dcterms:created>
  <dcterms:modified xsi:type="dcterms:W3CDTF">2022-03-30T09:41:57Z</dcterms:modified>
  <cp:category/>
</cp:coreProperties>
</file>