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5" i="1" l="1"/>
</calcChain>
</file>

<file path=xl/sharedStrings.xml><?xml version="1.0" encoding="utf-8"?>
<sst xmlns="http://schemas.openxmlformats.org/spreadsheetml/2006/main" count="118" uniqueCount="118">
  <si>
    <t>Profit and Loss</t>
  </si>
  <si>
    <t>Blue Agave Functional Medicine PLLC</t>
  </si>
  <si>
    <t>January-December, 2025</t>
  </si>
  <si>
    <t>Income</t>
  </si>
  <si>
    <t>Sales</t>
  </si>
  <si>
    <t>Supplement Sales</t>
  </si>
  <si>
    <t>Total for Sales</t>
  </si>
  <si>
    <t>Services</t>
  </si>
  <si>
    <t>Insurance Payments</t>
  </si>
  <si>
    <t>Office Collections</t>
  </si>
  <si>
    <t>Total for Services</t>
  </si>
  <si>
    <t>Total for Income</t>
  </si>
  <si>
    <t>Gross Profit</t>
  </si>
  <si>
    <t>Expenses</t>
  </si>
  <si>
    <t>Advertising &amp; marketing</t>
  </si>
  <si>
    <t>Marketing Team Fees</t>
  </si>
  <si>
    <t>Recruiting</t>
  </si>
  <si>
    <t>Social media</t>
  </si>
  <si>
    <t>Staff Rewards</t>
  </si>
  <si>
    <t>Website ads</t>
  </si>
  <si>
    <t>Total for Advertising &amp; marketing</t>
  </si>
  <si>
    <t>Billing Fees</t>
  </si>
  <si>
    <t>Business licenses</t>
  </si>
  <si>
    <t>Business Licenses and Permits</t>
  </si>
  <si>
    <t>Commissions &amp; fees</t>
  </si>
  <si>
    <t>Contributions to charities</t>
  </si>
  <si>
    <t>Employee benefits</t>
  </si>
  <si>
    <t>Health insurance &amp; accident plans</t>
  </si>
  <si>
    <t>Total for Employee benefits</t>
  </si>
  <si>
    <t>Entertainment</t>
  </si>
  <si>
    <t>General business expenses</t>
  </si>
  <si>
    <t>Bank fees &amp; service charges</t>
  </si>
  <si>
    <t>Continuing education</t>
  </si>
  <si>
    <t>Credentialing</t>
  </si>
  <si>
    <t>Memberships &amp; subscriptions</t>
  </si>
  <si>
    <t>Uniforms</t>
  </si>
  <si>
    <t>Total for General business expenses</t>
  </si>
  <si>
    <t>Information Technology</t>
  </si>
  <si>
    <t>Insurance</t>
  </si>
  <si>
    <t>Business insurance</t>
  </si>
  <si>
    <t>Liability insurance</t>
  </si>
  <si>
    <t>Total for Insurance</t>
  </si>
  <si>
    <t>Legal &amp; accounting services</t>
  </si>
  <si>
    <t>Legal Fees</t>
  </si>
  <si>
    <t>Total for Legal &amp; accounting services</t>
  </si>
  <si>
    <t>Meals</t>
  </si>
  <si>
    <t>Meals with clients</t>
  </si>
  <si>
    <t>Travel meals</t>
  </si>
  <si>
    <t>Total for Meals</t>
  </si>
  <si>
    <t>Medical Services</t>
  </si>
  <si>
    <t>NBERH O/P Radiology</t>
  </si>
  <si>
    <t>Radiology Reading Fees</t>
  </si>
  <si>
    <t>Total for Medical Services</t>
  </si>
  <si>
    <t>Medical Supplies</t>
  </si>
  <si>
    <t>Pharmaceuticals</t>
  </si>
  <si>
    <t>Tirzepatide</t>
  </si>
  <si>
    <t>Total for Pharmaceuticals</t>
  </si>
  <si>
    <t>Skin Grafts</t>
  </si>
  <si>
    <t>Vibrant Testing</t>
  </si>
  <si>
    <t>Total for Medical Supplies</t>
  </si>
  <si>
    <t>Office expenses</t>
  </si>
  <si>
    <t>Cleaning fees</t>
  </si>
  <si>
    <t>Construction</t>
  </si>
  <si>
    <t>Design Fees</t>
  </si>
  <si>
    <t>Total for Construction</t>
  </si>
  <si>
    <t>Merchant account fees</t>
  </si>
  <si>
    <t>Office supplies</t>
  </si>
  <si>
    <t>Shipping &amp; postage</t>
  </si>
  <si>
    <t>Software &amp; apps</t>
  </si>
  <si>
    <t>Total for Office expenses</t>
  </si>
  <si>
    <t>Payroll expenses</t>
  </si>
  <si>
    <t>Company Contributions</t>
  </si>
  <si>
    <t>Retirement</t>
  </si>
  <si>
    <t>Total for Company Contributions</t>
  </si>
  <si>
    <t>Contract labor</t>
  </si>
  <si>
    <t>Medical Director Stipend</t>
  </si>
  <si>
    <t>Total for Contract labor</t>
  </si>
  <si>
    <t>Staff Training/Education</t>
  </si>
  <si>
    <t>Taxes</t>
  </si>
  <si>
    <t>Wages</t>
  </si>
  <si>
    <t>Total for Payroll expenses</t>
  </si>
  <si>
    <t>Purchases</t>
  </si>
  <si>
    <t>Reimbursements</t>
  </si>
  <si>
    <t>Rent</t>
  </si>
  <si>
    <t>Repairs &amp; maintenance</t>
  </si>
  <si>
    <t>Supplement Inventory</t>
  </si>
  <si>
    <t>Supplies</t>
  </si>
  <si>
    <t>Supplies &amp; materials</t>
  </si>
  <si>
    <t>Total for Supplies</t>
  </si>
  <si>
    <t>Taxes paid</t>
  </si>
  <si>
    <t>Travel</t>
  </si>
  <si>
    <t>Hotels</t>
  </si>
  <si>
    <t>Taxis or shared rides</t>
  </si>
  <si>
    <t>Total for Travel</t>
  </si>
  <si>
    <t>Uncategorized Expense</t>
  </si>
  <si>
    <t>Utilities</t>
  </si>
  <si>
    <t>Disposal &amp; waste fees</t>
  </si>
  <si>
    <t>Fax</t>
  </si>
  <si>
    <t>Internet &amp; TV services</t>
  </si>
  <si>
    <t>Phone service</t>
  </si>
  <si>
    <t>Total for Utilities</t>
  </si>
  <si>
    <t>Total for Expenses</t>
  </si>
  <si>
    <t>Net Operating Income</t>
  </si>
  <si>
    <t>Other Income</t>
  </si>
  <si>
    <t>Insurance claims</t>
  </si>
  <si>
    <t>Total for Other Income</t>
  </si>
  <si>
    <t>Other Expenses</t>
  </si>
  <si>
    <t>Vehicle expenses</t>
  </si>
  <si>
    <t>Parking &amp; tolls</t>
  </si>
  <si>
    <t>Vehicle gas &amp; fuel</t>
  </si>
  <si>
    <t>Vehicle registration</t>
  </si>
  <si>
    <t>Total for Vehicle expenses</t>
  </si>
  <si>
    <t>Total for Other Expenses</t>
  </si>
  <si>
    <t>Net Other Income</t>
  </si>
  <si>
    <t>Net Income</t>
  </si>
  <si>
    <t/>
  </si>
  <si>
    <t>Total</t>
  </si>
  <si>
    <t>Accrual Basis Monday, April 27, 2026 10:28 AM GMT-05:00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</si>
</sst>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47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5" fillId="0" borderId="2" xfId="0" applyNumberFormat="1" applyFont="1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left" indent="3"/>
    </xf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0" fontId="2" fillId="0" borderId="1" xfId="20">
      <alignment/>
      <protection/>
    </xf>
    <xf numFmtId="0" fontId="4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3"/>
    </xf>
    <xf numFmtId="0" fontId="5" fillId="0" borderId="0" xfId="0" applyFont="1" applyAlignment="1">
      <alignment horizontal="left" wrapText="1" indent="2"/>
    </xf>
    <xf numFmtId="0" fontId="0" fillId="0" borderId="0" xfId="0" applyAlignment="1">
      <alignment wrapText="1"/>
    </xf>
    <xf numFmtId="0" fontId="4" fillId="0" borderId="1" xfId="20" applyFont="1" applyBorder="1" applyAlignment="1">
      <alignment wrapText="1"/>
      <protection/>
    </xf>
    <xf numFmtId="0" fontId="4" fillId="0" borderId="1" xfId="20" applyFont="1" applyBorder="1" applyAlignment="1">
      <alignment horizontal="center" wrapText="1"/>
      <protection/>
    </xf>
    <xf numFmtId="0" fontId="3" fillId="0" borderId="0" xfId="0" applyFont="1" applyAlignment="1">
      <alignment wrapText="1"/>
    </xf>
    <xf numFmtId="178" fontId="3" fillId="0" borderId="0" xfId="0" applyNumberFormat="1" applyFont="1" applyAlignment="1">
      <alignment wrapText="1"/>
    </xf>
    <xf numFmtId="177" fontId="5" fillId="0" borderId="2" xfId="0" applyNumberFormat="1" applyFont="1" applyBorder="1" applyAlignment="1">
      <alignment wrapText="1"/>
    </xf>
    <xf numFmtId="0" fontId="4" fillId="0" borderId="1" xfId="20" applyFont="1" applyAlignment="1">
      <alignment horizontal="center" wrapText="1"/>
      <protection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B121"/>
  <sheetViews>
    <sheetView tabSelected="1" workbookViewId="0" topLeftCell="A1"/>
  </sheetViews>
  <sheetFormatPr defaultColWidth="11.255" defaultRowHeight="16"/>
  <cols>
    <col min="1" max="1" width="32.375" style="39" customWidth="1"/>
    <col min="2" max="2" width="17" style="39" customWidth="1"/>
  </cols>
  <sheetData>
    <row r="1" spans="1:1" ht="16">
      <c r="A1" s="28" t="s">
        <v>0</v>
      </c>
    </row>
    <row r="2" spans="1:1" ht="16">
      <c r="A2" s="29" t="s">
        <v>1</v>
      </c>
    </row>
    <row r="3" spans="1:1" ht="16">
      <c r="A3" s="30" t="s">
        <v>2</v>
      </c>
    </row>
    <row r="5" spans="1:2" ht="16">
      <c r="A5" s="41" t="s">
        <v>115</v>
      </c>
      <c r="B5" s="45" t="s">
        <v>116</v>
      </c>
    </row>
    <row r="6" spans="1:1" ht="16">
      <c r="A6" s="32" t="s">
        <v>3</v>
      </c>
    </row>
    <row r="7" spans="1:2" ht="16">
      <c r="A7" s="33" t="s">
        <v>4</v>
      </c>
      <c r="B7" s="42"/>
    </row>
    <row r="8" spans="1:2" ht="16">
      <c r="A8" s="34" t="s">
        <v>5</v>
      </c>
      <c r="B8" s="43">
        <v>1657.3</v>
      </c>
    </row>
    <row r="9" spans="1:2" ht="16">
      <c r="A9" s="35" t="s">
        <v>6</v>
      </c>
      <c r="B9" s="44">
        <f>B7+B8</f>
        <v>1657.3</v>
      </c>
    </row>
    <row r="10" spans="1:2" ht="16">
      <c r="A10" s="33" t="s">
        <v>7</v>
      </c>
      <c r="B10" s="43">
        <v>3802.37</v>
      </c>
    </row>
    <row r="11" spans="1:2" ht="16">
      <c r="A11" s="34" t="s">
        <v>8</v>
      </c>
      <c r="B11" s="43">
        <v>2935054.38</v>
      </c>
    </row>
    <row r="12" spans="1:2" ht="16">
      <c r="A12" s="34" t="s">
        <v>9</v>
      </c>
      <c r="B12" s="43">
        <v>716783.72</v>
      </c>
    </row>
    <row r="13" spans="1:2" ht="16">
      <c r="A13" s="35" t="s">
        <v>10</v>
      </c>
      <c r="B13" s="44">
        <f>B10+B11+B12</f>
        <v>3655640.4699999997</v>
      </c>
    </row>
    <row r="14" spans="1:2" ht="16">
      <c r="A14" s="36" t="s">
        <v>11</v>
      </c>
      <c r="B14" s="44">
        <f>B9+B13</f>
        <v>3657297.7699999996</v>
      </c>
    </row>
    <row r="15" spans="1:2" ht="16">
      <c r="A15" s="36" t="s">
        <v>12</v>
      </c>
      <c r="B15" s="44">
        <v>3657297.7699999996</v>
      </c>
    </row>
    <row r="16" spans="1:1" ht="16">
      <c r="A16" s="32" t="s">
        <v>13</v>
      </c>
    </row>
    <row r="17" spans="1:2" ht="16">
      <c r="A17" s="33" t="s">
        <v>14</v>
      </c>
      <c r="B17" s="42"/>
    </row>
    <row r="18" spans="1:2" ht="16">
      <c r="A18" s="34" t="s">
        <v>15</v>
      </c>
      <c r="B18" s="43">
        <v>47000.0</v>
      </c>
    </row>
    <row r="19" spans="1:2" ht="16">
      <c r="A19" s="34" t="s">
        <v>16</v>
      </c>
      <c r="B19" s="43">
        <v>7862.39</v>
      </c>
    </row>
    <row r="20" spans="1:2" ht="16">
      <c r="A20" s="34" t="s">
        <v>17</v>
      </c>
      <c r="B20" s="43">
        <v>46241.43</v>
      </c>
    </row>
    <row r="21" spans="1:2" ht="16">
      <c r="A21" s="34" t="s">
        <v>18</v>
      </c>
      <c r="B21" s="43">
        <v>4469.86</v>
      </c>
    </row>
    <row r="22" spans="1:2" ht="16">
      <c r="A22" s="34" t="s">
        <v>19</v>
      </c>
      <c r="B22" s="43">
        <v>2398.57</v>
      </c>
    </row>
    <row r="23" spans="1:2" ht="16">
      <c r="A23" s="35" t="s">
        <v>20</v>
      </c>
      <c r="B23" s="44">
        <f>B17+B18+B19+B20+B21+B22</f>
        <v>107972.25000000001</v>
      </c>
    </row>
    <row r="24" spans="1:2" ht="16">
      <c r="A24" s="33" t="s">
        <v>21</v>
      </c>
      <c r="B24" s="43">
        <v>148534.55</v>
      </c>
    </row>
    <row r="25" spans="1:2" ht="16">
      <c r="A25" s="33" t="s">
        <v>22</v>
      </c>
      <c r="B25" s="43">
        <v>1837.98</v>
      </c>
    </row>
    <row r="26" spans="1:2" ht="16">
      <c r="A26" s="33" t="s">
        <v>23</v>
      </c>
      <c r="B26" s="43">
        <v>154.5</v>
      </c>
    </row>
    <row r="27" spans="1:2" ht="16">
      <c r="A27" s="33" t="s">
        <v>24</v>
      </c>
      <c r="B27" s="43">
        <v>18795.11</v>
      </c>
    </row>
    <row r="28" spans="1:2" ht="16">
      <c r="A28" s="33" t="s">
        <v>25</v>
      </c>
      <c r="B28" s="43">
        <v>272.67</v>
      </c>
    </row>
    <row r="29" spans="1:2" ht="16">
      <c r="A29" s="33" t="s">
        <v>26</v>
      </c>
      <c r="B29" s="43">
        <v>15579.51</v>
      </c>
    </row>
    <row r="30" spans="1:2" ht="16">
      <c r="A30" s="34" t="s">
        <v>27</v>
      </c>
      <c r="B30" s="43">
        <v>43508.7</v>
      </c>
    </row>
    <row r="31" spans="1:2" ht="16">
      <c r="A31" s="35" t="s">
        <v>28</v>
      </c>
      <c r="B31" s="44">
        <f>B29+B30</f>
        <v>59088.21</v>
      </c>
    </row>
    <row r="32" spans="1:2" ht="16">
      <c r="A32" s="33" t="s">
        <v>29</v>
      </c>
      <c r="B32" s="43">
        <v>247.5</v>
      </c>
    </row>
    <row r="33" spans="1:2" ht="16">
      <c r="A33" s="33" t="s">
        <v>30</v>
      </c>
      <c r="B33" s="43">
        <v>0</v>
      </c>
    </row>
    <row r="34" spans="1:2" ht="16">
      <c r="A34" s="34" t="s">
        <v>31</v>
      </c>
      <c r="B34" s="43">
        <v>458.04</v>
      </c>
    </row>
    <row r="35" spans="1:2" ht="16">
      <c r="A35" s="34" t="s">
        <v>32</v>
      </c>
      <c r="B35" s="43">
        <v>318.0</v>
      </c>
    </row>
    <row r="36" spans="1:2" ht="16">
      <c r="A36" s="34" t="s">
        <v>33</v>
      </c>
      <c r="B36" s="43">
        <v>2570.62</v>
      </c>
    </row>
    <row r="37" spans="1:2" ht="16">
      <c r="A37" s="34" t="s">
        <v>34</v>
      </c>
      <c r="B37" s="43">
        <v>7263.81</v>
      </c>
    </row>
    <row r="38" spans="1:2" ht="16">
      <c r="A38" s="34" t="s">
        <v>35</v>
      </c>
      <c r="B38" s="43">
        <v>767.44</v>
      </c>
    </row>
    <row r="39" spans="1:2" ht="16">
      <c r="A39" s="35" t="s">
        <v>36</v>
      </c>
      <c r="B39" s="44">
        <f>B33+B34+B35+B36+B37+B38</f>
        <v>11377.910000000002</v>
      </c>
    </row>
    <row r="40" spans="1:2" ht="16">
      <c r="A40" s="33" t="s">
        <v>37</v>
      </c>
      <c r="B40" s="43">
        <v>17530.53</v>
      </c>
    </row>
    <row r="41" spans="1:2" ht="16">
      <c r="A41" s="33" t="s">
        <v>38</v>
      </c>
      <c r="B41" s="42"/>
    </row>
    <row r="42" spans="1:2" ht="16">
      <c r="A42" s="34" t="s">
        <v>39</v>
      </c>
      <c r="B42" s="43">
        <v>7511.0</v>
      </c>
    </row>
    <row r="43" spans="1:2" ht="16">
      <c r="A43" s="34" t="s">
        <v>40</v>
      </c>
      <c r="B43" s="43">
        <v>2639.0</v>
      </c>
    </row>
    <row r="44" spans="1:2" ht="16">
      <c r="A44" s="35" t="s">
        <v>41</v>
      </c>
      <c r="B44" s="44">
        <f>B41+B42+B43</f>
        <v>10150.0</v>
      </c>
    </row>
    <row r="45" spans="1:2" ht="16">
      <c r="A45" s="33" t="s">
        <v>42</v>
      </c>
      <c r="B45" s="42"/>
    </row>
    <row r="46" spans="1:2" ht="16">
      <c r="A46" s="34" t="s">
        <v>43</v>
      </c>
      <c r="B46" s="43">
        <v>7161.95</v>
      </c>
    </row>
    <row r="47" spans="1:2" ht="16">
      <c r="A47" s="35" t="s">
        <v>44</v>
      </c>
      <c r="B47" s="44">
        <f>B45+B46</f>
        <v>7161.95</v>
      </c>
    </row>
    <row r="48" spans="1:2" ht="16">
      <c r="A48" s="33" t="s">
        <v>45</v>
      </c>
      <c r="B48" s="43">
        <v>16564.0</v>
      </c>
    </row>
    <row r="49" spans="1:2" ht="16">
      <c r="A49" s="34" t="s">
        <v>46</v>
      </c>
      <c r="B49" s="43">
        <v>1394.9</v>
      </c>
    </row>
    <row r="50" spans="1:2" ht="16">
      <c r="A50" s="34" t="s">
        <v>47</v>
      </c>
      <c r="B50" s="43">
        <v>129.86</v>
      </c>
    </row>
    <row r="51" spans="1:2" ht="16">
      <c r="A51" s="35" t="s">
        <v>48</v>
      </c>
      <c r="B51" s="44">
        <f>B48+B49+B50</f>
        <v>18088.760000000002</v>
      </c>
    </row>
    <row r="52" spans="1:2" ht="16">
      <c r="A52" s="33" t="s">
        <v>49</v>
      </c>
      <c r="B52" s="43">
        <v>890.0</v>
      </c>
    </row>
    <row r="53" spans="1:2" ht="16">
      <c r="A53" s="34" t="s">
        <v>50</v>
      </c>
      <c r="B53" s="43">
        <v>3750.0</v>
      </c>
    </row>
    <row r="54" spans="1:2" ht="16">
      <c r="A54" s="34" t="s">
        <v>51</v>
      </c>
      <c r="B54" s="43">
        <v>45273.0</v>
      </c>
    </row>
    <row r="55" spans="1:2" ht="16">
      <c r="A55" s="35" t="s">
        <v>52</v>
      </c>
      <c r="B55" s="44">
        <f>B52+B53+B54</f>
        <v>49913.0</v>
      </c>
    </row>
    <row r="56" spans="1:2" ht="16">
      <c r="A56" s="33" t="s">
        <v>53</v>
      </c>
      <c r="B56" s="43">
        <v>184641.68</v>
      </c>
    </row>
    <row r="57" spans="1:2" ht="16">
      <c r="A57" s="34" t="s">
        <v>54</v>
      </c>
      <c r="B57" s="43">
        <v>203161.55</v>
      </c>
    </row>
    <row r="58" spans="1:2" ht="16">
      <c r="A58" s="37" t="s">
        <v>55</v>
      </c>
      <c r="B58" s="43">
        <v>75948.17</v>
      </c>
    </row>
    <row r="59" spans="1:2" ht="16">
      <c r="A59" s="38" t="s">
        <v>56</v>
      </c>
      <c r="B59" s="44">
        <f>B57+B58</f>
        <v>279109.72</v>
      </c>
    </row>
    <row r="60" spans="1:2" ht="16">
      <c r="A60" s="34" t="s">
        <v>57</v>
      </c>
      <c r="B60" s="43">
        <v>104561.64</v>
      </c>
    </row>
    <row r="61" spans="1:2" ht="16">
      <c r="A61" s="34" t="s">
        <v>58</v>
      </c>
      <c r="B61" s="43">
        <v>6220.0</v>
      </c>
    </row>
    <row r="62" spans="1:2" ht="16">
      <c r="A62" s="35" t="s">
        <v>59</v>
      </c>
      <c r="B62" s="44">
        <f>B56+B59+B60+B61</f>
        <v>574533.0399999999</v>
      </c>
    </row>
    <row r="63" spans="1:2" ht="16">
      <c r="A63" s="33" t="s">
        <v>60</v>
      </c>
      <c r="B63" s="43">
        <v>1194.67</v>
      </c>
    </row>
    <row r="64" spans="1:2" ht="16">
      <c r="A64" s="34" t="s">
        <v>61</v>
      </c>
      <c r="B64" s="43">
        <v>11456.19</v>
      </c>
    </row>
    <row r="65" spans="1:2" ht="16">
      <c r="A65" s="34" t="s">
        <v>62</v>
      </c>
      <c r="B65" s="43">
        <v>47796.53</v>
      </c>
    </row>
    <row r="66" spans="1:2" ht="16">
      <c r="A66" s="37" t="s">
        <v>63</v>
      </c>
      <c r="B66" s="43">
        <v>18646.63</v>
      </c>
    </row>
    <row r="67" spans="1:2" ht="16">
      <c r="A67" s="38" t="s">
        <v>64</v>
      </c>
      <c r="B67" s="44">
        <f>B65+B66</f>
        <v>66443.16</v>
      </c>
    </row>
    <row r="68" spans="1:2" ht="16">
      <c r="A68" s="34" t="s">
        <v>65</v>
      </c>
      <c r="B68" s="43">
        <v>5326.39</v>
      </c>
    </row>
    <row r="69" spans="1:2" ht="16">
      <c r="A69" s="34" t="s">
        <v>66</v>
      </c>
      <c r="B69" s="43">
        <v>67559.89</v>
      </c>
    </row>
    <row r="70" spans="1:2" ht="16">
      <c r="A70" s="34" t="s">
        <v>67</v>
      </c>
      <c r="B70" s="43">
        <v>21.25</v>
      </c>
    </row>
    <row r="71" spans="1:2" ht="16">
      <c r="A71" s="34" t="s">
        <v>68</v>
      </c>
      <c r="B71" s="43">
        <v>57803.25</v>
      </c>
    </row>
    <row r="72" spans="1:2" ht="16">
      <c r="A72" s="35" t="s">
        <v>69</v>
      </c>
      <c r="B72" s="44">
        <f>B63+B64+B67+B68+B69+B70+B71</f>
        <v>209804.8</v>
      </c>
    </row>
    <row r="73" spans="1:2" ht="16">
      <c r="A73" s="33" t="s">
        <v>70</v>
      </c>
      <c r="B73" s="42"/>
    </row>
    <row r="74" spans="1:2" ht="16">
      <c r="A74" s="34" t="s">
        <v>71</v>
      </c>
      <c r="B74" s="42"/>
    </row>
    <row r="75" spans="1:2" ht="16">
      <c r="A75" s="37" t="s">
        <v>72</v>
      </c>
      <c r="B75" s="43">
        <v>10343.55</v>
      </c>
    </row>
    <row r="76" spans="1:2" ht="16">
      <c r="A76" s="38" t="s">
        <v>73</v>
      </c>
      <c r="B76" s="44">
        <f>B74+B75</f>
        <v>10343.55</v>
      </c>
    </row>
    <row r="77" spans="1:2" ht="16">
      <c r="A77" s="34" t="s">
        <v>74</v>
      </c>
      <c r="B77" s="43">
        <v>18011.25</v>
      </c>
    </row>
    <row r="78" spans="1:2" ht="16">
      <c r="A78" s="37" t="s">
        <v>75</v>
      </c>
      <c r="B78" s="43">
        <v>30000.0</v>
      </c>
    </row>
    <row r="79" spans="1:2" ht="16">
      <c r="A79" s="38" t="s">
        <v>76</v>
      </c>
      <c r="B79" s="44">
        <f>B77+B78</f>
        <v>48011.25</v>
      </c>
    </row>
    <row r="80" spans="1:2" ht="16">
      <c r="A80" s="34" t="s">
        <v>77</v>
      </c>
      <c r="B80" s="43">
        <v>2445.19</v>
      </c>
    </row>
    <row r="81" spans="1:2" ht="16">
      <c r="A81" s="34" t="s">
        <v>78</v>
      </c>
      <c r="B81" s="43">
        <v>55681.81</v>
      </c>
    </row>
    <row r="82" spans="1:2" ht="16">
      <c r="A82" s="34" t="s">
        <v>79</v>
      </c>
      <c r="B82" s="43">
        <v>682520.48</v>
      </c>
    </row>
    <row r="83" spans="1:2" ht="16">
      <c r="A83" s="35" t="s">
        <v>80</v>
      </c>
      <c r="B83" s="44">
        <f>B73+B76+B79+B80+B81+B82</f>
        <v>799002.28</v>
      </c>
    </row>
    <row r="84" spans="1:2" ht="16">
      <c r="A84" s="33" t="s">
        <v>81</v>
      </c>
      <c r="B84" s="43">
        <v>696.6</v>
      </c>
    </row>
    <row r="85" spans="1:2" ht="16">
      <c r="A85" s="33" t="s">
        <v>82</v>
      </c>
      <c r="B85" s="43">
        <v>1860.35</v>
      </c>
    </row>
    <row r="86" spans="1:2" ht="16">
      <c r="A86" s="33" t="s">
        <v>83</v>
      </c>
      <c r="B86" s="43">
        <v>72004.13</v>
      </c>
    </row>
    <row r="87" spans="1:2" ht="16">
      <c r="A87" s="33" t="s">
        <v>84</v>
      </c>
      <c r="B87" s="43">
        <v>1234.06</v>
      </c>
    </row>
    <row r="88" spans="1:2" ht="16">
      <c r="A88" s="33" t="s">
        <v>85</v>
      </c>
      <c r="B88" s="43">
        <v>18465.75</v>
      </c>
    </row>
    <row r="89" spans="1:2" ht="16">
      <c r="A89" s="33" t="s">
        <v>86</v>
      </c>
      <c r="B89" s="43">
        <v>268.3</v>
      </c>
    </row>
    <row r="90" spans="1:2" ht="16">
      <c r="A90" s="34" t="s">
        <v>87</v>
      </c>
      <c r="B90" s="43">
        <v>628.19</v>
      </c>
    </row>
    <row r="91" spans="1:2" ht="16">
      <c r="A91" s="35" t="s">
        <v>88</v>
      </c>
      <c r="B91" s="44">
        <f>B89+B90</f>
        <v>896.49</v>
      </c>
    </row>
    <row r="92" spans="1:2" ht="16">
      <c r="A92" s="33" t="s">
        <v>89</v>
      </c>
      <c r="B92" s="43">
        <v>339.0</v>
      </c>
    </row>
    <row r="93" spans="1:2" ht="16">
      <c r="A93" s="33" t="s">
        <v>90</v>
      </c>
      <c r="B93" s="42"/>
    </row>
    <row r="94" spans="1:2" ht="16">
      <c r="A94" s="34" t="s">
        <v>91</v>
      </c>
      <c r="B94" s="43">
        <v>169.0</v>
      </c>
    </row>
    <row r="95" spans="1:2" ht="16">
      <c r="A95" s="34" t="s">
        <v>92</v>
      </c>
      <c r="B95" s="43">
        <v>4.24</v>
      </c>
    </row>
    <row r="96" spans="1:2" ht="16">
      <c r="A96" s="35" t="s">
        <v>93</v>
      </c>
      <c r="B96" s="44">
        <f>B93+B94+B95</f>
        <v>173.24</v>
      </c>
    </row>
    <row r="97" spans="1:2" ht="16">
      <c r="A97" s="33" t="s">
        <v>94</v>
      </c>
      <c r="B97" s="43">
        <v>18.0</v>
      </c>
    </row>
    <row r="98" spans="1:2" ht="16">
      <c r="A98" s="33" t="s">
        <v>95</v>
      </c>
      <c r="B98" s="43">
        <v>6027.76</v>
      </c>
    </row>
    <row r="99" spans="1:2" ht="16">
      <c r="A99" s="34" t="s">
        <v>96</v>
      </c>
      <c r="B99" s="43">
        <v>1065.96</v>
      </c>
    </row>
    <row r="100" spans="1:2" ht="16">
      <c r="A100" s="34" t="s">
        <v>97</v>
      </c>
      <c r="B100" s="43">
        <v>958.14</v>
      </c>
    </row>
    <row r="101" spans="1:2" ht="16">
      <c r="A101" s="34" t="s">
        <v>98</v>
      </c>
      <c r="B101" s="43">
        <v>2221.1</v>
      </c>
    </row>
    <row r="102" spans="1:2" ht="16">
      <c r="A102" s="34" t="s">
        <v>99</v>
      </c>
      <c r="B102" s="43">
        <v>654.66</v>
      </c>
    </row>
    <row r="103" spans="1:2" ht="16">
      <c r="A103" s="35" t="s">
        <v>100</v>
      </c>
      <c r="B103" s="44">
        <f>B98+B99+B100+B101+B102</f>
        <v>10927.62</v>
      </c>
    </row>
    <row r="104" spans="1:2" ht="16">
      <c r="A104" s="36" t="s">
        <v>101</v>
      </c>
      <c r="B104" s="44">
        <f>B23+B24+B25+B26+B27+B28+B31+B32+B39+B40+B44+B47+B51+B55+B62+B72+B83+B84+B85+B86+B87+B88+B91+B92+B96+B97+B103</f>
        <v>2141080.2800000007</v>
      </c>
    </row>
    <row r="105" spans="1:2" ht="16">
      <c r="A105" s="36" t="s">
        <v>102</v>
      </c>
      <c r="B105" s="44">
        <v>1516217.4899999988</v>
      </c>
    </row>
    <row r="106" spans="1:1" ht="16">
      <c r="A106" s="32" t="s">
        <v>103</v>
      </c>
    </row>
    <row r="107" spans="1:2" ht="16">
      <c r="A107" s="33" t="s">
        <v>104</v>
      </c>
      <c r="B107" s="43">
        <v>561.09</v>
      </c>
    </row>
    <row r="108" spans="1:2" ht="16">
      <c r="A108" s="36" t="s">
        <v>105</v>
      </c>
      <c r="B108" s="44">
        <f>B107</f>
        <v>561.09</v>
      </c>
    </row>
    <row r="109" spans="1:1" ht="16">
      <c r="A109" s="32" t="s">
        <v>106</v>
      </c>
    </row>
    <row r="110" spans="1:2" ht="16">
      <c r="A110" s="33" t="s">
        <v>107</v>
      </c>
      <c r="B110" s="42"/>
    </row>
    <row r="111" spans="1:2" ht="16">
      <c r="A111" s="34" t="s">
        <v>108</v>
      </c>
      <c r="B111" s="43">
        <v>159.85</v>
      </c>
    </row>
    <row r="112" spans="1:2" ht="16">
      <c r="A112" s="34" t="s">
        <v>109</v>
      </c>
      <c r="B112" s="43">
        <v>38.95</v>
      </c>
    </row>
    <row r="113" spans="1:2" ht="16">
      <c r="A113" s="34" t="s">
        <v>110</v>
      </c>
      <c r="B113" s="43">
        <v>568.23</v>
      </c>
    </row>
    <row r="114" spans="1:2" ht="16">
      <c r="A114" s="35" t="s">
        <v>111</v>
      </c>
      <c r="B114" s="44">
        <f>B110+B111+B112+B113</f>
        <v>767.03</v>
      </c>
    </row>
    <row r="115" spans="1:2" ht="16">
      <c r="A115" s="36" t="s">
        <v>112</v>
      </c>
      <c r="B115" s="44">
        <f>B114</f>
        <v>767.03</v>
      </c>
    </row>
    <row r="116" spans="1:2" ht="16">
      <c r="A116" s="36" t="s">
        <v>113</v>
      </c>
      <c r="B116" s="44">
        <v>-205.93999999999994</v>
      </c>
    </row>
    <row r="117" spans="1:2" ht="16">
      <c r="A117" s="36" t="s">
        <v>114</v>
      </c>
      <c r="B117" s="44">
        <v>1516011.5499999989</v>
      </c>
    </row>
    <row r="121" spans="1:1" ht="16">
      <c r="A121" s="46" t="s">
        <v>117</v>
      </c>
    </row>
  </sheetData>
  <mergeCells count="4">
    <mergeCell ref="A1:B1"/>
    <mergeCell ref="A2:B2"/>
    <mergeCell ref="A3:B3"/>
    <mergeCell ref="A121:B12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